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0" windowWidth="7845" windowHeight="8790" tabRatio="904" activeTab="0"/>
  </bookViews>
  <sheets>
    <sheet name="PartA2&amp;A3" sheetId="1" r:id="rId1"/>
    <sheet name="Income Statement" sheetId="2" r:id="rId2"/>
    <sheet name="Balance Sheet" sheetId="3" r:id="rId3"/>
    <sheet name="Changes in Equity" sheetId="4" r:id="rId4"/>
    <sheet name="Cashflow" sheetId="5" r:id="rId5"/>
    <sheet name="Explanatory Notes" sheetId="6" r:id="rId6"/>
  </sheets>
  <definedNames>
    <definedName name="_xlnm.Print_Area" localSheetId="2">'Balance Sheet'!$A$1:$H$58</definedName>
    <definedName name="_xlnm.Print_Area" localSheetId="4">'Cashflow'!$A$1:$E$62</definedName>
    <definedName name="_xlnm.Print_Area" localSheetId="3">'Changes in Equity'!$A$1:$H$48</definedName>
    <definedName name="_xlnm.Print_Area" localSheetId="5">'Explanatory Notes'!$A$1:$H$303</definedName>
    <definedName name="_xlnm.Print_Area" localSheetId="1">'Income Statement'!$A$1:$H$62</definedName>
  </definedNames>
  <calcPr fullCalcOnLoad="1"/>
</workbook>
</file>

<file path=xl/sharedStrings.xml><?xml version="1.0" encoding="utf-8"?>
<sst xmlns="http://schemas.openxmlformats.org/spreadsheetml/2006/main" count="429" uniqueCount="289">
  <si>
    <t>Revenue</t>
  </si>
  <si>
    <t>Taxation</t>
  </si>
  <si>
    <t>Note:</t>
  </si>
  <si>
    <t>Inventories</t>
  </si>
  <si>
    <t>Total</t>
  </si>
  <si>
    <t>RM'000</t>
  </si>
  <si>
    <t>Current Assets</t>
  </si>
  <si>
    <t>Current Liabilities</t>
  </si>
  <si>
    <t>Financed By:</t>
  </si>
  <si>
    <t>Property, plant and equipment</t>
  </si>
  <si>
    <t>Short term deposits with licensed banks</t>
  </si>
  <si>
    <t>Deferred taxation</t>
  </si>
  <si>
    <t>Note</t>
  </si>
  <si>
    <t>B5</t>
  </si>
  <si>
    <t>Operating expense</t>
  </si>
  <si>
    <t>Other operating income</t>
  </si>
  <si>
    <t>Profit from operations</t>
  </si>
  <si>
    <t>Finance costs</t>
  </si>
  <si>
    <t>Cash and bank balances</t>
  </si>
  <si>
    <t>Short term borrowings</t>
  </si>
  <si>
    <t>Share capital</t>
  </si>
  <si>
    <t>Shareholders' funds</t>
  </si>
  <si>
    <t>B9</t>
  </si>
  <si>
    <t>Long term borrowings</t>
  </si>
  <si>
    <t>Non current liabilities</t>
  </si>
  <si>
    <t>B12</t>
  </si>
  <si>
    <t>A8</t>
  </si>
  <si>
    <t>UNAUDITED GROUP</t>
  </si>
  <si>
    <t>Basic earnings per share (sen)</t>
  </si>
  <si>
    <t>Interest income</t>
  </si>
  <si>
    <t>Interest received</t>
  </si>
  <si>
    <t>Cash and cash equivalents comprise:</t>
  </si>
  <si>
    <t>Short terms deposits with licensed banks</t>
  </si>
  <si>
    <t>Adjustments for:</t>
  </si>
  <si>
    <t>APB RESOURCES BERHAD</t>
  </si>
  <si>
    <t>(COMPANY NO: 564838-V)</t>
  </si>
  <si>
    <t>Listing expenses written off</t>
  </si>
  <si>
    <t>Goodwill on consolidation</t>
  </si>
  <si>
    <t>Other investments</t>
  </si>
  <si>
    <t>Net current assets</t>
  </si>
  <si>
    <t>Preference shares</t>
  </si>
  <si>
    <t>Accumulated loss</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</si>
  <si>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</si>
  <si>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</si>
  <si>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</si>
  <si>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</si>
  <si>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</si>
  <si>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</si>
  <si>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</si>
  <si>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</si>
  <si>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</si>
  <si>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</si>
  <si>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</si>
  <si>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</si>
  <si>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</si>
  <si>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Accumulated losses</t>
  </si>
  <si>
    <t>The Condensed Consolidated Income Statement should be read in conjunction with the notes to the interim financial report.</t>
  </si>
  <si>
    <t>The Condensed Consolidated Balance Sheet should be read in conjunction with the notes to the interim financial report.</t>
  </si>
  <si>
    <t>Depreciation</t>
  </si>
  <si>
    <t>Gain on disposal of PPE</t>
  </si>
  <si>
    <t>Operating profit before working capital changes</t>
  </si>
  <si>
    <t>Changes in working capital</t>
  </si>
  <si>
    <t>Trade and other receivables</t>
  </si>
  <si>
    <t xml:space="preserve">Interest paid </t>
  </si>
  <si>
    <t>Tax paid</t>
  </si>
  <si>
    <t>Proceed from sale of PPE</t>
  </si>
  <si>
    <t>Purchase of PPE</t>
  </si>
  <si>
    <t>Net cash used in investing activities</t>
  </si>
  <si>
    <t xml:space="preserve">Repayment of term loan </t>
  </si>
  <si>
    <t>Net increase in cash &amp; cash equiv</t>
  </si>
  <si>
    <t>Cash &amp; cash equiv brought forward</t>
  </si>
  <si>
    <t>Cash &amp; cash equiv carried forward</t>
  </si>
  <si>
    <t>Cashflow from operating activities</t>
  </si>
  <si>
    <t>Cashflow from investing activities</t>
  </si>
  <si>
    <t>Cashflow from financing activities</t>
  </si>
  <si>
    <t>Provision for doubtful debt written back</t>
  </si>
  <si>
    <t>Net tangible assets/ (liabilities)  per share (RM)</t>
  </si>
  <si>
    <t xml:space="preserve"> RM'000 </t>
  </si>
  <si>
    <t>-</t>
  </si>
  <si>
    <t>Profit/(loss) after taxation</t>
  </si>
  <si>
    <t>Dividend payable to ICPS shareholders</t>
  </si>
  <si>
    <t xml:space="preserve">Net earnings per share </t>
  </si>
  <si>
    <t xml:space="preserve">Neither APB Resources Berhad nor any of its subsidiaries is engaged in any litigation or arbitration, either as plaintiff or defendant, which has a material effect on the financial position of the company or any of its subsidiaries and the Board does not know of any proceedings pending or threatened, or of any fact likely to give rise to any proceedings, which might materially and adversely affect the position or business of company or any of its subsidiaries. </t>
  </si>
  <si>
    <t xml:space="preserve">Changes in material litigation </t>
  </si>
  <si>
    <t>B11.</t>
  </si>
  <si>
    <t>Hire purchase facilities</t>
  </si>
  <si>
    <t>Long term borrowings:</t>
  </si>
  <si>
    <t>Trust receipts and bankers' acceptance</t>
  </si>
  <si>
    <t>Short term borrowings:</t>
  </si>
  <si>
    <t>RM '000</t>
  </si>
  <si>
    <t>The group's borrowings as at the end of the reporting quarter are as follows:</t>
  </si>
  <si>
    <t xml:space="preserve">Group borrowings </t>
  </si>
  <si>
    <t>B9.</t>
  </si>
  <si>
    <t>Working capital</t>
  </si>
  <si>
    <t>Estimated listing expenses</t>
  </si>
  <si>
    <t>Repayment of hire purchase facilities</t>
  </si>
  <si>
    <t>Repayment of bank borrowings</t>
  </si>
  <si>
    <t>Capital expenditure</t>
  </si>
  <si>
    <t>Actual</t>
  </si>
  <si>
    <t>Revised</t>
  </si>
  <si>
    <t>Forecast</t>
  </si>
  <si>
    <t>Utilisation of Proceeds</t>
  </si>
  <si>
    <t>As at the date of this announcement, proceeds have been utilised as follows:</t>
  </si>
  <si>
    <t>B8.2</t>
  </si>
  <si>
    <t>B8.1</t>
  </si>
  <si>
    <t xml:space="preserve">Status of corporate proposal announced </t>
  </si>
  <si>
    <t>B8.</t>
  </si>
  <si>
    <t>There were no material investments in or disposal of any quoted and marketable securities during the quarter under review.</t>
  </si>
  <si>
    <t xml:space="preserve">Quoted and marketable investments </t>
  </si>
  <si>
    <t>B7.</t>
  </si>
  <si>
    <t>The Group has not made any investment in or disposal of any unquoted investment and/or properties during the quarter under review.</t>
  </si>
  <si>
    <t xml:space="preserve">Unquoted investments and/or properties </t>
  </si>
  <si>
    <t>B6.</t>
  </si>
  <si>
    <t>Income Tax</t>
  </si>
  <si>
    <t xml:space="preserve">Taxation </t>
  </si>
  <si>
    <t>B5.</t>
  </si>
  <si>
    <t>Not applicable.</t>
  </si>
  <si>
    <t>Variance of actual and forecast profit</t>
  </si>
  <si>
    <t>B4.</t>
  </si>
  <si>
    <t>Current year prospect</t>
  </si>
  <si>
    <t>B3.</t>
  </si>
  <si>
    <t>B2.</t>
  </si>
  <si>
    <t xml:space="preserve">Review of performance </t>
  </si>
  <si>
    <t>B1.</t>
  </si>
  <si>
    <t>PART B: ADDITIONAL INFORMATION REQUIRED BY THE BURSA MALAYSIA SECURITIES BERHAD LISTING REQUIREMENTS</t>
  </si>
  <si>
    <t>purchase &amp; services</t>
  </si>
  <si>
    <t>TTS Teknik Sdn Bhd</t>
  </si>
  <si>
    <t>purchases &amp; services</t>
  </si>
  <si>
    <t>TTS Enterprise Sdn Bhd</t>
  </si>
  <si>
    <t>TTS Engineering Sdn Bhd</t>
  </si>
  <si>
    <t>marine cargo &amp; general insurance</t>
  </si>
  <si>
    <t>TTS Insu-Write Services Sdn Bhd</t>
  </si>
  <si>
    <t>transport charges</t>
  </si>
  <si>
    <t>TTS Transport Sdn Bhd</t>
  </si>
  <si>
    <t>TTS Resources Sdn Bhd's subsidiary companies:-</t>
  </si>
  <si>
    <t>Technical Resources Sdn Bhd</t>
  </si>
  <si>
    <t>Related party transactions for the period under review are as follows:</t>
  </si>
  <si>
    <t>Significant related party transactions</t>
  </si>
  <si>
    <t>A14.</t>
  </si>
  <si>
    <t>There were no significant capital commitments as at the end of the quarter under review.</t>
  </si>
  <si>
    <t>Capital commitments</t>
  </si>
  <si>
    <t>A13.</t>
  </si>
  <si>
    <t>There were no material contingent liabilities for the Group as at the date of this announcement.</t>
  </si>
  <si>
    <t>Contingent liabilities</t>
  </si>
  <si>
    <t>A12.</t>
  </si>
  <si>
    <t>There were no changes in composition of the Group for the current quarter under review.</t>
  </si>
  <si>
    <t>Changes in the composition of the group</t>
  </si>
  <si>
    <t>A11.</t>
  </si>
  <si>
    <t>There were no material events subsequent to the end of the quarter and financial year-to-date under review.</t>
  </si>
  <si>
    <t>Material events subsequent to the end of the interim period</t>
  </si>
  <si>
    <t>A10.</t>
  </si>
  <si>
    <t>Valuation of property, plant and equipment</t>
  </si>
  <si>
    <t>A9.</t>
  </si>
  <si>
    <t>Net profit for the period</t>
  </si>
  <si>
    <t>Profits from operation</t>
  </si>
  <si>
    <t>Unallocated costs</t>
  </si>
  <si>
    <t>Segment profits/(loss)</t>
  </si>
  <si>
    <t>Results</t>
  </si>
  <si>
    <t>Total revenue</t>
  </si>
  <si>
    <t>Inter-segment sales</t>
  </si>
  <si>
    <t>External sales</t>
  </si>
  <si>
    <t>GROUP</t>
  </si>
  <si>
    <t>Inter-company elimination</t>
  </si>
  <si>
    <t>(Business Segments)</t>
  </si>
  <si>
    <t>Primary Segment Analysis</t>
  </si>
  <si>
    <t>Segment information</t>
  </si>
  <si>
    <t>A8.</t>
  </si>
  <si>
    <t>A7.</t>
  </si>
  <si>
    <t>Issuances and repayment of debt and equity securities</t>
  </si>
  <si>
    <t>A6.</t>
  </si>
  <si>
    <t>Material changes in estimates</t>
  </si>
  <si>
    <t>A5.</t>
  </si>
  <si>
    <t>Exceptional and extraordinary items</t>
  </si>
  <si>
    <t>A4.</t>
  </si>
  <si>
    <t>The group's results are not materially affected by any major seasonal or cyclical factors.</t>
  </si>
  <si>
    <t>Seasonal and cyclical factors</t>
  </si>
  <si>
    <t>A3.</t>
  </si>
  <si>
    <t xml:space="preserve">There were no audit qualifications on the annual financial statements for the year ended </t>
  </si>
  <si>
    <t>Audit report</t>
  </si>
  <si>
    <t>A2.</t>
  </si>
  <si>
    <t>The accounting policies and presentation adopted for the interim financial statements are consistent with those adopted for the last annual audited financial statements.</t>
  </si>
  <si>
    <t xml:space="preserve">Basis of preparation </t>
  </si>
  <si>
    <t>A1.</t>
  </si>
  <si>
    <t>PART A: EXPLANATORY NOTES AS PER MASB 26</t>
  </si>
  <si>
    <t>Number of ordinary share in issue ('000)</t>
  </si>
  <si>
    <t>Profit before taxation</t>
  </si>
  <si>
    <t>Profit after taxation</t>
  </si>
  <si>
    <t>Profit/(loss) after taxation attributable to ordinary shareholders</t>
  </si>
  <si>
    <t>AUDITED</t>
  </si>
  <si>
    <t>At 1 October 2004</t>
  </si>
  <si>
    <t>* Equity portion of ICPS dividend attributable to shareholders</t>
  </si>
  <si>
    <t>Profit before tax</t>
  </si>
  <si>
    <t>Ordinary shares</t>
  </si>
  <si>
    <t>Review of Current Quarter's Results Against Preceding Quarter Results</t>
  </si>
  <si>
    <t>* Fully diluted earnings per share (sen)</t>
  </si>
  <si>
    <t>Interest expense</t>
  </si>
  <si>
    <t>Dividend on ICPS</t>
  </si>
  <si>
    <t>Interest paid on TR &amp; BA</t>
  </si>
  <si>
    <t>Repayment of term loan interest</t>
  </si>
  <si>
    <t>Repayment of HP &amp; finance lease</t>
  </si>
  <si>
    <t>Interest paid on HP &amp; finance lease</t>
  </si>
  <si>
    <t>Trade and other payables</t>
  </si>
  <si>
    <t>Loss on transfer of NCK</t>
  </si>
  <si>
    <t>Profit for the period</t>
  </si>
  <si>
    <t>Loss for the period</t>
  </si>
  <si>
    <t>Drawdown of TR and BA facilities</t>
  </si>
  <si>
    <r>
      <t>Fully diluted earnings per share (sen) - (</t>
    </r>
    <r>
      <rPr>
        <b/>
        <sz val="10"/>
        <rFont val="Arial"/>
        <family val="2"/>
      </rPr>
      <t>Note 1)</t>
    </r>
  </si>
  <si>
    <t>Interim dividend paid</t>
  </si>
  <si>
    <t>Variance</t>
  </si>
  <si>
    <t>%</t>
  </si>
  <si>
    <t>Gross Profit</t>
  </si>
  <si>
    <r>
      <t>Note 1</t>
    </r>
    <r>
      <rPr>
        <sz val="10"/>
        <rFont val="Arial"/>
        <family val="2"/>
      </rPr>
      <t xml:space="preserve"> : Based  on  the   assumption,  full conversion  of  the  Irredeemable Convertible  Preference  Shares (ICPS) of 24,802,793 shares of RM1.00 each.</t>
    </r>
  </si>
  <si>
    <t>The comparison of the Group's revenue and profit before tax for the current quarter and preceding quarter are as as follows:-</t>
  </si>
  <si>
    <t>INTERIM REPORT</t>
  </si>
  <si>
    <t>PART A2 : SUMMARY OF KEY FINANCIAL INFORMATION</t>
  </si>
  <si>
    <t>Dividend per share - net (sen)</t>
  </si>
  <si>
    <t>AS AT END OF CURRENT QUARTER</t>
  </si>
  <si>
    <t>AS AT PRECEDING FINANCIAL YEAR END</t>
  </si>
  <si>
    <t>PART A3 : SUMMARY OF KEY FINANCIAL INFORMATION</t>
  </si>
  <si>
    <t>Gross interest income</t>
  </si>
  <si>
    <t>Gross interest expense</t>
  </si>
  <si>
    <t>Current Year</t>
  </si>
  <si>
    <t>Preceding Year</t>
  </si>
  <si>
    <t>To Date</t>
  </si>
  <si>
    <t>Corresponding Period</t>
  </si>
  <si>
    <t>(Company No:564838-V)</t>
  </si>
  <si>
    <t>(Incorporated in Malaysia under the Companies Act, 1965</t>
  </si>
  <si>
    <t>Profit/(loss) before tax</t>
  </si>
  <si>
    <t>Profit/(Loss) after tax and minority interest</t>
  </si>
  <si>
    <t>Net profit/(loss) for the period</t>
  </si>
  <si>
    <t>Basic Earning/(loss) per share (sen)</t>
  </si>
  <si>
    <t>Profit/(loss) from operations</t>
  </si>
  <si>
    <t>Year Quarter</t>
  </si>
  <si>
    <t>Preceding</t>
  </si>
  <si>
    <t>Profit after tax</t>
  </si>
  <si>
    <t>30-9-2005</t>
  </si>
  <si>
    <t>Gain on disposal of Associate Company</t>
  </si>
  <si>
    <t>Conversion from ICPS</t>
  </si>
  <si>
    <t>Q4 2005</t>
  </si>
  <si>
    <t>The gross proceeds arising from the Restricted Issue, Public Issue and Special Issue which amounted to RM21.002 million would be utilised by APB Resources Berhad over the three (3) financial years ending 30 September 2004, 2005 and 2006.</t>
  </si>
  <si>
    <t>All the above borrowings are denominated in Ringgit Malaysia. The trade finance facilities are secured by way of a debenture on the fixed and floating assets of the subsidiary companies and corporate guarantee by the holding company.</t>
  </si>
  <si>
    <t>Peng Fah Engineering Sdn Bhd</t>
  </si>
  <si>
    <t>rental of factory premises</t>
  </si>
  <si>
    <t>3</t>
  </si>
  <si>
    <t>B10.</t>
  </si>
  <si>
    <t>Dividend on ICPS's equity portion *</t>
  </si>
  <si>
    <t>Capitalisation of ICPS's liability portion</t>
  </si>
  <si>
    <t>TO HIDE</t>
  </si>
  <si>
    <t>INTERIM FINANCIAL REPORT AS AT 31 DECEMBER 2005</t>
  </si>
  <si>
    <t>UNAUDITED CONDENSED CONSOLIDATED INCOME STATEMENT FOR THE QUARTER ENDED 31 DECEMBER 2005</t>
  </si>
  <si>
    <t>31-12-2005</t>
  </si>
  <si>
    <t>31-12-2004</t>
  </si>
  <si>
    <t>AS AT 31 DECEMBER 2005</t>
  </si>
  <si>
    <t>3 months ended 31 December 2005</t>
  </si>
  <si>
    <t>3 months ended 31 December 2004</t>
  </si>
  <si>
    <t>At 31 December 2005</t>
  </si>
  <si>
    <t>At 1 October 2005</t>
  </si>
  <si>
    <t>At 31 December 2004</t>
  </si>
  <si>
    <t xml:space="preserve">The Directors are pleased to present the Interim Report for the quarter ended 31 December 2005 as follows: </t>
  </si>
  <si>
    <t>Amount due from contract customers</t>
  </si>
  <si>
    <t>Amount due to contract customers</t>
  </si>
  <si>
    <t>These interim financial statements are unaudited and have been prepared in accordance with the Malaysian Accounting Standards Board (MASB) Standard No. 26 "Interim Financial Reporting" and paragraph 9.22 of the Bursa Malaysia Securities Berhad's ("Bursa Malaysia") Listing Requirements and should be read in conjunction with the company's annual audited financial statements for the year ended 30 September 2005.</t>
  </si>
  <si>
    <t>30 September 2005.</t>
  </si>
  <si>
    <t>3 months period ended                31 December 2005</t>
  </si>
  <si>
    <t>Fabrication</t>
  </si>
  <si>
    <t>Mechanical &amp; Electrical and Industrial Air-conditioning</t>
  </si>
  <si>
    <t>Non-Destructive Testing Services</t>
  </si>
  <si>
    <t>The carrying value of property, plant and equipment of the subsidiaries acquired has been brought forward without amendments from the annual audited financial statements for the year ended 30 September 2005.</t>
  </si>
  <si>
    <t>Q1 2006</t>
  </si>
  <si>
    <t>As at 31 Dec 2005</t>
  </si>
  <si>
    <t>The proposed acquisition of Renewable Hydro Resources Sdn Bhd (formerly known as EPIC Constant Sdn Bhd)  has yet to be completed as the vendors of the said company is in the midst of procuring the necessary approvals, consent and licence from the relevant authorities. However the proposed acquisition of Konsep Realiti Sdn. Bhd. was cancelled as the vendor, Projass Engineering Sdn. Bhd. and APB had on 20 December 2005 mutually agreed to terminate the proposed acquisition.</t>
  </si>
  <si>
    <t>UNAUDITED CONDENSED CONSOLIDATED STATEMENT OF CHANGES IN EQUITY FOR THE PERIOD ENDED 31 DECEMBER 2005</t>
  </si>
  <si>
    <t xml:space="preserve">                         FOR THE PERIOD ENDED 31 DECEMBER 2005</t>
  </si>
  <si>
    <t>Dividend</t>
  </si>
  <si>
    <t>The Board has recommended a final dividend of 2% less 28% tax for the year ended 30 September 2005. The proposed dividend will be subject to the shareholders' approval at the forthcoming Annual General Meeting and will be paid at a date to be determined later.</t>
  </si>
  <si>
    <t>Net assets per share (RM)</t>
  </si>
  <si>
    <t>Cash (used in)/generated from operations</t>
  </si>
  <si>
    <t>Net cash (used in)/generated from operating activities</t>
  </si>
  <si>
    <t>Net cash from/(used in) financing activities</t>
  </si>
  <si>
    <t>There were no exceptional and/or extraordinary items for the current quarter under review.</t>
  </si>
  <si>
    <t>There were no issuance or repayment of debt and equity securities during the quarter under review.</t>
  </si>
  <si>
    <t>There were no material changes in estimates of amount reported in prior financial year that have a material effect in the current quarter under review.</t>
  </si>
  <si>
    <t>Mr. Yap Kow @ Yap Kim Fah is the substantial shareholder and Director of Technical Resources Sdn. Bhd. and TTS Resources Sdn. Bhd.</t>
  </si>
  <si>
    <t>Mr. Yap Kau @ Yap Yeow Ho is the substantial shareholder and Director of TTS Resources Sdn. Bhd.</t>
  </si>
  <si>
    <t>* Based on the assumption, full conversion of the Irredeemable Convertible Preference Shares (ICPS) of 24,802,793 shares of RM1.00 each and the saving of the 5.5% dividend.</t>
  </si>
  <si>
    <t>Period ended 31 December 2005</t>
  </si>
  <si>
    <t>Preceding Corresponding period ended 31 December 2004</t>
  </si>
  <si>
    <t xml:space="preserve">The Board expects the Group’s performance to remain favourable as there are encouraging signs that volatile steel plate supply and prices are stabilizing. On the fabrication division, the Group is in the process of enhancing its existing capacity at the Gebeng plant in Kuantan. For the Mechanical and Electrical division, it is expected to increase performance in view of projects already in hand. </t>
  </si>
  <si>
    <t>Status of Utilisation Of Proceeds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</si>
</sst>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dddd\,\ mmmm\ dd\,\ yyyy"/>
    <numFmt numFmtId="200" formatCode="[$-409]d/mmm/yy;@"/>
    <numFmt numFmtId="201" formatCode="0.0%"/>
    <numFmt numFmtId="202" formatCode="m/d/yyyy;@"/>
    <numFmt numFmtId="203" formatCode="dd/mm/yyyy"/>
  </numFmts>
  <fonts count="28">
    <font>
      <sz val="10"/>
      <name val="Arial"/>
      <family val="0"/>
    </font>
    <font>
      <sz val="8"/>
      <name val="Arial"/>
      <family val="0"/>
    </font>
    <font>
      <b/>
      <sz val="11"/>
      <name val="Arial"/>
      <family val="2"/>
    </font>
    <font>
      <sz val="11"/>
      <name val="Arial"/>
      <family val="2"/>
    </font>
    <font>
      <u val="single"/>
      <sz val="11"/>
      <name val="Arial"/>
      <family val="2"/>
    </font>
    <font>
      <b/>
      <sz val="9"/>
      <name val="Arial Narrow"/>
      <family val="2"/>
    </font>
    <font>
      <b/>
      <sz val="10"/>
      <name val="Arial Narrow"/>
      <family val="2"/>
    </font>
    <font>
      <b/>
      <sz val="11"/>
      <name val="Arial Narrow"/>
      <family val="2"/>
    </font>
    <font>
      <b/>
      <u val="single"/>
      <sz val="10"/>
      <name val="Arial Narrow"/>
      <family val="2"/>
    </font>
    <font>
      <b/>
      <sz val="10"/>
      <name val="Arial"/>
      <family val="2"/>
    </font>
    <font>
      <b/>
      <u val="single"/>
      <sz val="10"/>
      <name val="Arial"/>
      <family val="2"/>
    </font>
    <font>
      <u val="single"/>
      <sz val="10"/>
      <name val="Arial"/>
      <family val="2"/>
    </font>
    <font>
      <b/>
      <sz val="12"/>
      <name val="Arial"/>
      <family val="2"/>
    </font>
    <font>
      <sz val="12"/>
      <name val="Arial"/>
      <family val="2"/>
    </font>
    <font>
      <sz val="10"/>
      <name val="Arial Narrow"/>
      <family val="2"/>
    </font>
    <font>
      <b/>
      <sz val="12"/>
      <color indexed="8"/>
      <name val="Arial"/>
      <family val="2"/>
    </font>
    <font>
      <sz val="12"/>
      <color indexed="8"/>
      <name val="Arial"/>
      <family val="2"/>
    </font>
    <font>
      <b/>
      <i/>
      <sz val="10"/>
      <name val="Arial"/>
      <family val="2"/>
    </font>
    <font>
      <i/>
      <sz val="10"/>
      <name val="Arial"/>
      <family val="2"/>
    </font>
    <font>
      <sz val="9"/>
      <name val="Arial"/>
      <family val="2"/>
    </font>
    <font>
      <b/>
      <sz val="9"/>
      <name val="Arial"/>
      <family val="2"/>
    </font>
    <font>
      <b/>
      <i/>
      <sz val="11"/>
      <name val="Arial"/>
      <family val="2"/>
    </font>
    <font>
      <sz val="9"/>
      <name val="Helv"/>
      <family val="0"/>
    </font>
    <font>
      <b/>
      <sz val="8"/>
      <name val="Arial"/>
      <family val="2"/>
    </font>
    <font>
      <sz val="10"/>
      <color indexed="41"/>
      <name val="Arial"/>
      <family val="2"/>
    </font>
    <font>
      <b/>
      <sz val="14"/>
      <name val="Times New Roman"/>
      <family val="1"/>
    </font>
    <font>
      <sz val="10"/>
      <name val="Times New Roman"/>
      <family val="1"/>
    </font>
    <font>
      <sz val="11"/>
      <color indexed="10"/>
      <name val="Arial"/>
      <family val="2"/>
    </font>
  </fonts>
  <fills count="3">
    <fill>
      <patternFill/>
    </fill>
    <fill>
      <patternFill patternType="gray125"/>
    </fill>
    <fill>
      <patternFill patternType="solid">
        <fgColor indexed="45"/>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color indexed="63"/>
      </right>
      <top>
        <color indexed="63"/>
      </top>
      <bottom style="thin"/>
    </border>
    <border>
      <left style="thin"/>
      <right>
        <color indexed="63"/>
      </right>
      <top style="thin"/>
      <bottom style="double"/>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1">
    <xf numFmtId="0" fontId="0" fillId="0" borderId="0" xfId="0" applyAlignment="1">
      <alignment/>
    </xf>
    <xf numFmtId="174" fontId="0" fillId="0" borderId="0" xfId="15" applyNumberFormat="1" applyFont="1" applyAlignment="1">
      <alignment horizontal="right" vertical="top"/>
    </xf>
    <xf numFmtId="0" fontId="2" fillId="0" borderId="0" xfId="0" applyFont="1" applyAlignment="1">
      <alignment/>
    </xf>
    <xf numFmtId="0" fontId="3" fillId="0" borderId="0" xfId="0" applyFont="1" applyAlignment="1">
      <alignment/>
    </xf>
    <xf numFmtId="0" fontId="3"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vertical="top" wrapText="1"/>
    </xf>
    <xf numFmtId="174" fontId="3" fillId="0" borderId="0" xfId="15" applyNumberFormat="1" applyFont="1" applyAlignment="1">
      <alignment/>
    </xf>
    <xf numFmtId="0" fontId="3" fillId="0" borderId="0" xfId="0" applyFont="1" applyAlignment="1" applyProtection="1">
      <alignment/>
      <protection/>
    </xf>
    <xf numFmtId="174" fontId="3" fillId="0" borderId="0" xfId="15" applyNumberFormat="1" applyFont="1" applyAlignment="1" applyProtection="1">
      <alignment/>
      <protection/>
    </xf>
    <xf numFmtId="174" fontId="3" fillId="0" borderId="1" xfId="15" applyNumberFormat="1" applyFont="1" applyBorder="1" applyAlignment="1">
      <alignment/>
    </xf>
    <xf numFmtId="174" fontId="3" fillId="0" borderId="2" xfId="15" applyNumberFormat="1" applyFont="1" applyBorder="1" applyAlignment="1">
      <alignment/>
    </xf>
    <xf numFmtId="0" fontId="2" fillId="0" borderId="0" xfId="0" applyFont="1" applyAlignment="1">
      <alignment horizontal="left"/>
    </xf>
    <xf numFmtId="0" fontId="3" fillId="0" borderId="0" xfId="0" applyFont="1" applyAlignment="1">
      <alignment/>
    </xf>
    <xf numFmtId="0" fontId="3" fillId="0" borderId="0" xfId="0" applyNumberFormat="1" applyFont="1" applyAlignment="1">
      <alignment/>
    </xf>
    <xf numFmtId="0" fontId="2" fillId="0" borderId="0" xfId="0" applyFont="1" applyAlignment="1">
      <alignment/>
    </xf>
    <xf numFmtId="15" fontId="3" fillId="0" borderId="0" xfId="0" applyNumberFormat="1" applyFont="1" applyAlignment="1">
      <alignment/>
    </xf>
    <xf numFmtId="0" fontId="3" fillId="0" borderId="0" xfId="0" applyFont="1" applyAlignment="1">
      <alignment horizontal="right"/>
    </xf>
    <xf numFmtId="3" fontId="3" fillId="0" borderId="0" xfId="0" applyNumberFormat="1" applyFont="1" applyAlignment="1">
      <alignment/>
    </xf>
    <xf numFmtId="3" fontId="3" fillId="0" borderId="3" xfId="0" applyNumberFormat="1" applyFont="1" applyBorder="1" applyAlignment="1">
      <alignment/>
    </xf>
    <xf numFmtId="174" fontId="3" fillId="0" borderId="0" xfId="0" applyNumberFormat="1" applyFont="1" applyAlignment="1">
      <alignment/>
    </xf>
    <xf numFmtId="15" fontId="3" fillId="0" borderId="0" xfId="0" applyNumberFormat="1" applyFont="1" applyAlignment="1">
      <alignment/>
    </xf>
    <xf numFmtId="43" fontId="3" fillId="0" borderId="0" xfId="0" applyNumberFormat="1" applyFont="1" applyAlignment="1">
      <alignment/>
    </xf>
    <xf numFmtId="174" fontId="5" fillId="0" borderId="0" xfId="15" applyNumberFormat="1" applyFont="1" applyAlignment="1">
      <alignment horizontal="right"/>
    </xf>
    <xf numFmtId="174" fontId="5" fillId="0" borderId="0" xfId="15" applyNumberFormat="1" applyFont="1" applyBorder="1" applyAlignment="1">
      <alignment horizontal="right"/>
    </xf>
    <xf numFmtId="174" fontId="6" fillId="0" borderId="0" xfId="15" applyNumberFormat="1" applyFont="1" applyAlignment="1">
      <alignment horizontal="right"/>
    </xf>
    <xf numFmtId="174" fontId="6" fillId="0" borderId="0" xfId="15" applyNumberFormat="1" applyFont="1" applyBorder="1" applyAlignment="1">
      <alignment horizontal="right"/>
    </xf>
    <xf numFmtId="0" fontId="7" fillId="0" borderId="0" xfId="0" applyFont="1" applyAlignment="1">
      <alignment horizontal="right"/>
    </xf>
    <xf numFmtId="49" fontId="8" fillId="0" borderId="0" xfId="15" applyNumberFormat="1" applyFont="1" applyAlignment="1">
      <alignment horizontal="right"/>
    </xf>
    <xf numFmtId="0" fontId="6" fillId="0" borderId="0" xfId="0" applyFont="1" applyAlignment="1">
      <alignment horizontal="righ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xf>
    <xf numFmtId="172" fontId="0" fillId="0" borderId="0" xfId="15" applyNumberFormat="1" applyFont="1" applyAlignment="1">
      <alignment horizontal="center" vertical="top"/>
    </xf>
    <xf numFmtId="174" fontId="0" fillId="0" borderId="0" xfId="15" applyNumberFormat="1" applyFont="1" applyAlignment="1">
      <alignment vertical="top"/>
    </xf>
    <xf numFmtId="174" fontId="0" fillId="0" borderId="0" xfId="15" applyNumberFormat="1" applyFont="1" applyBorder="1" applyAlignment="1">
      <alignment vertical="top"/>
    </xf>
    <xf numFmtId="0" fontId="11" fillId="0" borderId="0" xfId="0" applyFont="1" applyAlignment="1">
      <alignment vertical="top"/>
    </xf>
    <xf numFmtId="0" fontId="0" fillId="0" borderId="0" xfId="0" applyFont="1" applyAlignment="1">
      <alignment horizontal="left" vertical="top" wrapText="1"/>
    </xf>
    <xf numFmtId="0" fontId="12" fillId="0" borderId="0" xfId="0" applyFont="1" applyAlignment="1">
      <alignment horizontal="center" vertical="top"/>
    </xf>
    <xf numFmtId="0" fontId="13" fillId="0" borderId="0" xfId="0" applyFont="1" applyAlignment="1">
      <alignment vertical="top"/>
    </xf>
    <xf numFmtId="0" fontId="9" fillId="0" borderId="0" xfId="0" applyFont="1" applyBorder="1" applyAlignment="1">
      <alignment horizontal="right" vertical="top"/>
    </xf>
    <xf numFmtId="0" fontId="12" fillId="0" borderId="0" xfId="0" applyFont="1" applyAlignment="1">
      <alignment vertical="top"/>
    </xf>
    <xf numFmtId="174" fontId="8" fillId="0" borderId="0" xfId="15" applyNumberFormat="1" applyFont="1" applyAlignment="1">
      <alignment horizontal="right"/>
    </xf>
    <xf numFmtId="174" fontId="3" fillId="0" borderId="0" xfId="15" applyNumberFormat="1" applyFont="1" applyBorder="1" applyAlignment="1">
      <alignment/>
    </xf>
    <xf numFmtId="43" fontId="3" fillId="0" borderId="0" xfId="15" applyNumberFormat="1" applyFont="1" applyAlignment="1">
      <alignment/>
    </xf>
    <xf numFmtId="43" fontId="3" fillId="0" borderId="0" xfId="0" applyNumberFormat="1" applyFont="1" applyAlignment="1">
      <alignment horizontal="right"/>
    </xf>
    <xf numFmtId="174" fontId="3" fillId="0" borderId="4" xfId="15" applyNumberFormat="1" applyFont="1" applyBorder="1" applyAlignment="1">
      <alignment/>
    </xf>
    <xf numFmtId="0" fontId="3" fillId="0" borderId="0" xfId="0" applyNumberFormat="1" applyFont="1" applyFill="1" applyAlignment="1">
      <alignment/>
    </xf>
    <xf numFmtId="0" fontId="3"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xf>
    <xf numFmtId="174" fontId="0" fillId="0" borderId="0" xfId="15" applyNumberFormat="1" applyFont="1" applyBorder="1" applyAlignment="1">
      <alignment/>
    </xf>
    <xf numFmtId="0" fontId="0" fillId="0" borderId="0" xfId="0" applyFill="1" applyAlignment="1">
      <alignment horizontal="center" wrapText="1"/>
    </xf>
    <xf numFmtId="0" fontId="2" fillId="0" borderId="0" xfId="0" applyFont="1" applyFill="1" applyAlignment="1">
      <alignment/>
    </xf>
    <xf numFmtId="0" fontId="0" fillId="0" borderId="0" xfId="0" applyFill="1" applyAlignment="1">
      <alignment wrapText="1"/>
    </xf>
    <xf numFmtId="174" fontId="0" fillId="0" borderId="0" xfId="15" applyNumberFormat="1" applyFill="1" applyAlignment="1">
      <alignment wrapText="1"/>
    </xf>
    <xf numFmtId="201" fontId="0" fillId="0" borderId="0" xfId="19" applyNumberFormat="1" applyFill="1" applyAlignment="1">
      <alignment wrapText="1"/>
    </xf>
    <xf numFmtId="0" fontId="3" fillId="0" borderId="0" xfId="0" applyFont="1" applyFill="1" applyAlignment="1">
      <alignment/>
    </xf>
    <xf numFmtId="174" fontId="3" fillId="0" borderId="0" xfId="15" applyNumberFormat="1" applyFont="1" applyFill="1" applyAlignment="1">
      <alignment/>
    </xf>
    <xf numFmtId="0" fontId="21" fillId="0" borderId="0" xfId="0" applyFont="1" applyAlignment="1">
      <alignment/>
    </xf>
    <xf numFmtId="0" fontId="0" fillId="0" borderId="0" xfId="0" applyFill="1" applyAlignment="1">
      <alignment horizontal="right"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0" fillId="0" borderId="5" xfId="0" applyFill="1" applyBorder="1" applyAlignment="1">
      <alignment horizontal="center" vertical="center"/>
    </xf>
    <xf numFmtId="0" fontId="0" fillId="0" borderId="0" xfId="0" applyFill="1" applyBorder="1" applyAlignment="1">
      <alignment/>
    </xf>
    <xf numFmtId="0" fontId="0" fillId="0" borderId="6" xfId="0" applyFill="1" applyBorder="1" applyAlignment="1">
      <alignment/>
    </xf>
    <xf numFmtId="0" fontId="1" fillId="0" borderId="0" xfId="0" applyFont="1" applyFill="1" applyBorder="1" applyAlignment="1">
      <alignment horizontal="center"/>
    </xf>
    <xf numFmtId="0" fontId="1" fillId="0" borderId="7" xfId="0" applyFont="1" applyFill="1" applyBorder="1" applyAlignment="1">
      <alignment horizontal="center"/>
    </xf>
    <xf numFmtId="0" fontId="9" fillId="0" borderId="0" xfId="0" applyFont="1" applyFill="1" applyBorder="1" applyAlignment="1">
      <alignment/>
    </xf>
    <xf numFmtId="37" fontId="19" fillId="0" borderId="0" xfId="0" applyNumberFormat="1" applyFont="1" applyFill="1" applyBorder="1" applyAlignment="1">
      <alignment/>
    </xf>
    <xf numFmtId="37" fontId="19" fillId="0" borderId="7" xfId="0" applyNumberFormat="1" applyFont="1" applyFill="1" applyBorder="1" applyAlignment="1">
      <alignment/>
    </xf>
    <xf numFmtId="37" fontId="0" fillId="0" borderId="6" xfId="0" applyNumberFormat="1" applyFont="1" applyFill="1" applyBorder="1" applyAlignment="1">
      <alignment/>
    </xf>
    <xf numFmtId="0" fontId="0" fillId="0" borderId="0" xfId="0" applyFont="1" applyFill="1" applyBorder="1" applyAlignment="1">
      <alignment/>
    </xf>
    <xf numFmtId="39" fontId="19" fillId="0" borderId="0" xfId="0" applyNumberFormat="1" applyFont="1" applyFill="1" applyBorder="1" applyAlignment="1">
      <alignment/>
    </xf>
    <xf numFmtId="39" fontId="19" fillId="0" borderId="7" xfId="0" applyNumberFormat="1" applyFont="1" applyFill="1" applyBorder="1" applyAlignment="1">
      <alignment/>
    </xf>
    <xf numFmtId="37" fontId="1" fillId="0" borderId="0" xfId="0" applyNumberFormat="1" applyFont="1" applyFill="1" applyBorder="1" applyAlignment="1">
      <alignment/>
    </xf>
    <xf numFmtId="37" fontId="1" fillId="0" borderId="7" xfId="0" applyNumberFormat="1" applyFont="1" applyFill="1" applyBorder="1" applyAlignment="1">
      <alignment/>
    </xf>
    <xf numFmtId="37" fontId="19" fillId="0" borderId="8" xfId="0" applyNumberFormat="1" applyFont="1" applyFill="1" applyBorder="1" applyAlignment="1">
      <alignment/>
    </xf>
    <xf numFmtId="0" fontId="0" fillId="0" borderId="9" xfId="0" applyFill="1" applyBorder="1" applyAlignment="1">
      <alignment horizontal="center" vertical="center"/>
    </xf>
    <xf numFmtId="0" fontId="0" fillId="0" borderId="10" xfId="0" applyFill="1" applyBorder="1" applyAlignment="1">
      <alignment/>
    </xf>
    <xf numFmtId="38" fontId="19" fillId="0" borderId="10" xfId="0" applyNumberFormat="1" applyFont="1" applyFill="1" applyBorder="1" applyAlignment="1">
      <alignment/>
    </xf>
    <xf numFmtId="0" fontId="0" fillId="0" borderId="11" xfId="0" applyFill="1" applyBorder="1" applyAlignment="1">
      <alignment/>
    </xf>
    <xf numFmtId="0" fontId="0" fillId="0" borderId="0" xfId="0" applyFill="1" applyBorder="1" applyAlignment="1">
      <alignment horizontal="center" vertical="center"/>
    </xf>
    <xf numFmtId="0" fontId="19" fillId="0" borderId="5"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4" fillId="0" borderId="6" xfId="0" applyFont="1" applyFill="1" applyBorder="1" applyAlignment="1">
      <alignment/>
    </xf>
    <xf numFmtId="0" fontId="23" fillId="0" borderId="0" xfId="0" applyFont="1" applyFill="1" applyBorder="1" applyAlignment="1">
      <alignment horizontal="center"/>
    </xf>
    <xf numFmtId="0" fontId="23" fillId="0" borderId="12" xfId="0" applyFont="1" applyFill="1" applyBorder="1" applyAlignment="1">
      <alignment horizontal="center"/>
    </xf>
    <xf numFmtId="0" fontId="23" fillId="0" borderId="7" xfId="0" applyFont="1" applyFill="1" applyBorder="1" applyAlignment="1">
      <alignment horizont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0" fillId="0" borderId="0" xfId="0" applyFill="1" applyAlignment="1">
      <alignment/>
    </xf>
    <xf numFmtId="0" fontId="19" fillId="0" borderId="9" xfId="0" applyFont="1" applyFill="1" applyBorder="1" applyAlignment="1" applyProtection="1">
      <alignment horizontal="center" vertical="center"/>
      <protection/>
    </xf>
    <xf numFmtId="0" fontId="19" fillId="0" borderId="10" xfId="0" applyFont="1" applyFill="1" applyBorder="1" applyAlignment="1" applyProtection="1">
      <alignment horizontal="left"/>
      <protection/>
    </xf>
    <xf numFmtId="0" fontId="19" fillId="0" borderId="10" xfId="0" applyFont="1" applyFill="1" applyBorder="1" applyAlignment="1" applyProtection="1">
      <alignment/>
      <protection/>
    </xf>
    <xf numFmtId="0" fontId="22" fillId="0" borderId="11" xfId="0" applyFont="1" applyFill="1" applyBorder="1" applyAlignment="1" applyProtection="1">
      <alignment/>
      <protection/>
    </xf>
    <xf numFmtId="0" fontId="19"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23" fillId="0" borderId="0" xfId="0" applyFont="1" applyFill="1" applyBorder="1" applyAlignment="1">
      <alignment/>
    </xf>
    <xf numFmtId="0" fontId="23" fillId="0" borderId="7" xfId="0" applyFont="1" applyFill="1" applyBorder="1" applyAlignment="1">
      <alignment/>
    </xf>
    <xf numFmtId="0" fontId="0" fillId="0" borderId="6" xfId="0" applyFont="1" applyFill="1" applyBorder="1" applyAlignment="1">
      <alignment horizontal="justify" vertical="center"/>
    </xf>
    <xf numFmtId="0" fontId="20" fillId="0" borderId="13" xfId="0" applyFont="1" applyFill="1" applyBorder="1" applyAlignment="1">
      <alignment horizontal="centerContinuous"/>
    </xf>
    <xf numFmtId="0" fontId="19" fillId="0" borderId="2" xfId="0" applyFont="1" applyFill="1" applyBorder="1" applyAlignment="1">
      <alignment horizontal="centerContinuous"/>
    </xf>
    <xf numFmtId="0" fontId="19" fillId="0" borderId="14" xfId="0" applyFont="1" applyFill="1" applyBorder="1" applyAlignment="1">
      <alignment horizontal="centerContinuous"/>
    </xf>
    <xf numFmtId="0" fontId="20" fillId="0" borderId="0" xfId="0" applyFont="1" applyFill="1" applyBorder="1" applyAlignment="1">
      <alignment/>
    </xf>
    <xf numFmtId="0" fontId="20" fillId="0" borderId="7" xfId="0" applyFont="1" applyFill="1" applyBorder="1" applyAlignment="1">
      <alignment/>
    </xf>
    <xf numFmtId="0" fontId="20" fillId="0" borderId="12" xfId="0" applyFont="1" applyFill="1" applyBorder="1" applyAlignment="1">
      <alignment horizontal="center"/>
    </xf>
    <xf numFmtId="0" fontId="20" fillId="0" borderId="0" xfId="0" applyFont="1" applyFill="1" applyBorder="1" applyAlignment="1">
      <alignment horizontal="center"/>
    </xf>
    <xf numFmtId="0" fontId="20" fillId="0" borderId="7" xfId="0" applyFont="1" applyFill="1" applyBorder="1" applyAlignment="1">
      <alignment horizontal="center"/>
    </xf>
    <xf numFmtId="0" fontId="19" fillId="0" borderId="15" xfId="0" applyFont="1" applyFill="1" applyBorder="1" applyAlignment="1" applyProtection="1">
      <alignment horizontal="center" vertical="center"/>
      <protection/>
    </xf>
    <xf numFmtId="0" fontId="19" fillId="0" borderId="16" xfId="0" applyFont="1" applyFill="1" applyBorder="1" applyAlignment="1" applyProtection="1">
      <alignment/>
      <protection/>
    </xf>
    <xf numFmtId="0" fontId="19" fillId="0" borderId="17" xfId="0" applyFont="1" applyFill="1" applyBorder="1" applyAlignment="1" applyProtection="1">
      <alignment/>
      <protection/>
    </xf>
    <xf numFmtId="0" fontId="19" fillId="0" borderId="5" xfId="0" applyFont="1" applyFill="1" applyBorder="1" applyAlignment="1" applyProtection="1">
      <alignment horizontal="center" vertical="center"/>
      <protection/>
    </xf>
    <xf numFmtId="0" fontId="19" fillId="0" borderId="6" xfId="0" applyFont="1" applyFill="1" applyBorder="1" applyAlignment="1" applyProtection="1">
      <alignment/>
      <protection/>
    </xf>
    <xf numFmtId="0" fontId="0" fillId="0" borderId="5" xfId="0" applyFill="1" applyBorder="1" applyAlignment="1">
      <alignment vertical="center"/>
    </xf>
    <xf numFmtId="0" fontId="20" fillId="0" borderId="0" xfId="0" applyFont="1" applyFill="1" applyBorder="1" applyAlignment="1" applyProtection="1">
      <alignment/>
      <protection/>
    </xf>
    <xf numFmtId="0" fontId="22" fillId="0" borderId="6" xfId="0" applyFont="1" applyFill="1" applyBorder="1" applyAlignment="1" applyProtection="1">
      <alignment/>
      <protection/>
    </xf>
    <xf numFmtId="0" fontId="20" fillId="0" borderId="5" xfId="0" applyFont="1" applyFill="1" applyBorder="1" applyAlignment="1" applyProtection="1">
      <alignment horizontal="center" vertical="center"/>
      <protection/>
    </xf>
    <xf numFmtId="0" fontId="20" fillId="0" borderId="0" xfId="0" applyFont="1" applyFill="1" applyBorder="1" applyAlignment="1" applyProtection="1">
      <alignment horizontal="left"/>
      <protection/>
    </xf>
    <xf numFmtId="0" fontId="24" fillId="0" borderId="11" xfId="0" applyFont="1" applyFill="1" applyBorder="1" applyAlignment="1">
      <alignment/>
    </xf>
    <xf numFmtId="0" fontId="20" fillId="0" borderId="2" xfId="0" applyFont="1" applyFill="1" applyBorder="1" applyAlignment="1">
      <alignment horizontal="centerContinuous"/>
    </xf>
    <xf numFmtId="0" fontId="20" fillId="0" borderId="14" xfId="0" applyFont="1" applyFill="1" applyBorder="1" applyAlignment="1">
      <alignment horizontal="centerContinuous"/>
    </xf>
    <xf numFmtId="0" fontId="20" fillId="0" borderId="8" xfId="0" applyFont="1" applyFill="1" applyBorder="1" applyAlignment="1">
      <alignment horizontal="center"/>
    </xf>
    <xf numFmtId="0" fontId="20" fillId="0" borderId="18" xfId="0" applyFont="1" applyFill="1" applyBorder="1" applyAlignment="1">
      <alignment horizontal="center"/>
    </xf>
    <xf numFmtId="0" fontId="20" fillId="0" borderId="18" xfId="0" applyFont="1" applyFill="1" applyBorder="1" applyAlignment="1">
      <alignment horizontal="centerContinuous"/>
    </xf>
    <xf numFmtId="0" fontId="20" fillId="0" borderId="8" xfId="0" applyFont="1" applyFill="1" applyBorder="1" applyAlignment="1">
      <alignment horizontal="centerContinuous"/>
    </xf>
    <xf numFmtId="0" fontId="20" fillId="0" borderId="12" xfId="0" applyFont="1" applyFill="1" applyBorder="1" applyAlignment="1">
      <alignment horizontal="centerContinuous"/>
    </xf>
    <xf numFmtId="0" fontId="9" fillId="0" borderId="5" xfId="0" applyFont="1" applyFill="1" applyBorder="1" applyAlignment="1">
      <alignment horizontal="center" vertical="center"/>
    </xf>
    <xf numFmtId="0" fontId="9" fillId="0" borderId="6" xfId="0" applyFont="1" applyFill="1" applyBorder="1" applyAlignment="1">
      <alignment/>
    </xf>
    <xf numFmtId="0" fontId="9" fillId="0" borderId="0" xfId="0" applyFont="1" applyFill="1" applyAlignment="1">
      <alignment/>
    </xf>
    <xf numFmtId="0" fontId="0" fillId="0" borderId="10" xfId="0" applyFont="1" applyFill="1" applyBorder="1" applyAlignment="1">
      <alignment/>
    </xf>
    <xf numFmtId="38" fontId="19" fillId="0" borderId="19" xfId="0" applyNumberFormat="1" applyFont="1" applyFill="1" applyBorder="1" applyAlignment="1">
      <alignment/>
    </xf>
    <xf numFmtId="0" fontId="19" fillId="0" borderId="20" xfId="0" applyFont="1" applyFill="1" applyBorder="1" applyAlignment="1" applyProtection="1">
      <alignment/>
      <protection/>
    </xf>
    <xf numFmtId="0" fontId="23" fillId="0" borderId="19" xfId="0" applyFont="1" applyFill="1" applyBorder="1" applyAlignment="1">
      <alignment horizontal="center"/>
    </xf>
    <xf numFmtId="174" fontId="0" fillId="0" borderId="7" xfId="15" applyNumberFormat="1" applyFont="1" applyBorder="1" applyAlignment="1">
      <alignment horizontal="right" vertical="top"/>
    </xf>
    <xf numFmtId="174" fontId="0" fillId="0" borderId="12" xfId="15" applyNumberFormat="1" applyFont="1" applyBorder="1" applyAlignment="1">
      <alignment vertical="top"/>
    </xf>
    <xf numFmtId="174" fontId="0" fillId="0" borderId="21" xfId="15" applyNumberFormat="1" applyFont="1" applyBorder="1" applyAlignment="1">
      <alignment vertical="top"/>
    </xf>
    <xf numFmtId="0" fontId="9" fillId="0" borderId="1" xfId="0" applyFont="1" applyBorder="1" applyAlignment="1">
      <alignment horizontal="center" vertical="top"/>
    </xf>
    <xf numFmtId="174" fontId="0" fillId="0" borderId="18" xfId="15" applyNumberFormat="1" applyFont="1" applyBorder="1" applyAlignment="1">
      <alignment vertical="top"/>
    </xf>
    <xf numFmtId="174" fontId="0" fillId="0" borderId="22" xfId="15" applyNumberFormat="1" applyFont="1" applyBorder="1" applyAlignment="1">
      <alignment vertical="top"/>
    </xf>
    <xf numFmtId="174" fontId="0" fillId="0" borderId="3" xfId="15" applyNumberFormat="1" applyFont="1" applyBorder="1" applyAlignment="1">
      <alignment vertical="top"/>
    </xf>
    <xf numFmtId="174" fontId="0" fillId="0" borderId="23" xfId="15" applyNumberFormat="1" applyFont="1" applyBorder="1" applyAlignment="1">
      <alignment vertical="top"/>
    </xf>
    <xf numFmtId="174" fontId="0" fillId="0" borderId="7" xfId="15" applyNumberFormat="1" applyFont="1" applyBorder="1" applyAlignment="1" applyProtection="1">
      <alignment horizontal="right"/>
      <protection/>
    </xf>
    <xf numFmtId="174" fontId="0" fillId="0" borderId="24" xfId="15" applyNumberFormat="1" applyFont="1" applyBorder="1" applyAlignment="1" applyProtection="1">
      <alignment horizontal="right"/>
      <protection/>
    </xf>
    <xf numFmtId="174" fontId="0" fillId="0" borderId="13" xfId="15" applyNumberFormat="1" applyFont="1" applyBorder="1" applyAlignment="1" applyProtection="1">
      <alignment horizontal="right"/>
      <protection/>
    </xf>
    <xf numFmtId="174" fontId="0" fillId="0" borderId="25" xfId="15" applyNumberFormat="1" applyFont="1" applyBorder="1" applyAlignment="1">
      <alignment horizontal="right" vertical="top"/>
    </xf>
    <xf numFmtId="0" fontId="9" fillId="0" borderId="13" xfId="0" applyFont="1" applyBorder="1" applyAlignment="1">
      <alignment horizontal="right" vertical="top" wrapText="1"/>
    </xf>
    <xf numFmtId="174" fontId="9" fillId="0" borderId="7" xfId="15" applyNumberFormat="1" applyFont="1" applyBorder="1" applyAlignment="1">
      <alignment horizontal="right" vertical="top"/>
    </xf>
    <xf numFmtId="0" fontId="20" fillId="0" borderId="1" xfId="0" applyFont="1" applyFill="1" applyBorder="1" applyAlignment="1">
      <alignment horizontal="center"/>
    </xf>
    <xf numFmtId="0" fontId="20" fillId="0" borderId="2" xfId="0" applyFont="1" applyFill="1" applyBorder="1" applyAlignment="1">
      <alignment horizontal="center"/>
    </xf>
    <xf numFmtId="174" fontId="6" fillId="0" borderId="26" xfId="15" applyNumberFormat="1" applyFont="1" applyBorder="1" applyAlignment="1">
      <alignment horizontal="right"/>
    </xf>
    <xf numFmtId="203" fontId="20" fillId="0" borderId="21" xfId="0" applyNumberFormat="1" applyFont="1" applyFill="1" applyBorder="1" applyAlignment="1">
      <alignment horizontal="center"/>
    </xf>
    <xf numFmtId="203" fontId="20" fillId="0" borderId="12" xfId="0" applyNumberFormat="1" applyFont="1" applyFill="1" applyBorder="1" applyAlignment="1">
      <alignment horizontal="center"/>
    </xf>
    <xf numFmtId="203" fontId="20" fillId="0" borderId="0" xfId="0" applyNumberFormat="1" applyFont="1" applyFill="1" applyBorder="1" applyAlignment="1">
      <alignment horizontal="center"/>
    </xf>
    <xf numFmtId="203" fontId="20" fillId="0" borderId="7" xfId="0" applyNumberFormat="1" applyFont="1" applyFill="1" applyBorder="1" applyAlignment="1">
      <alignment horizontal="center"/>
    </xf>
    <xf numFmtId="174" fontId="6" fillId="0" borderId="12" xfId="15" applyNumberFormat="1" applyFont="1" applyBorder="1" applyAlignment="1">
      <alignment horizontal="center"/>
    </xf>
    <xf numFmtId="174" fontId="14" fillId="0" borderId="12" xfId="15" applyNumberFormat="1" applyFont="1" applyBorder="1" applyAlignment="1">
      <alignment horizontal="center"/>
    </xf>
    <xf numFmtId="49" fontId="6" fillId="0" borderId="12" xfId="15" applyNumberFormat="1" applyFont="1" applyBorder="1" applyAlignment="1">
      <alignment horizontal="center"/>
    </xf>
    <xf numFmtId="49" fontId="6" fillId="0" borderId="21" xfId="15" applyNumberFormat="1" applyFont="1" applyBorder="1" applyAlignment="1">
      <alignment horizontal="center"/>
    </xf>
    <xf numFmtId="0" fontId="0" fillId="0" borderId="5" xfId="0" applyFont="1" applyFill="1" applyBorder="1" applyAlignment="1">
      <alignment horizontal="center" vertical="center"/>
    </xf>
    <xf numFmtId="0" fontId="0" fillId="0" borderId="0" xfId="0" applyFont="1" applyFill="1" applyBorder="1" applyAlignment="1">
      <alignment/>
    </xf>
    <xf numFmtId="37" fontId="0" fillId="0" borderId="18" xfId="0" applyNumberFormat="1" applyFont="1" applyFill="1" applyBorder="1" applyAlignment="1">
      <alignment/>
    </xf>
    <xf numFmtId="37" fontId="0" fillId="0" borderId="0" xfId="0" applyNumberFormat="1" applyFont="1" applyFill="1" applyBorder="1" applyAlignment="1">
      <alignment/>
    </xf>
    <xf numFmtId="37" fontId="0" fillId="0" borderId="7" xfId="0" applyNumberFormat="1" applyFont="1" applyFill="1" applyBorder="1" applyAlignment="1">
      <alignment/>
    </xf>
    <xf numFmtId="37" fontId="0" fillId="0" borderId="6" xfId="0" applyNumberFormat="1" applyFont="1" applyFill="1" applyBorder="1" applyAlignment="1">
      <alignment/>
    </xf>
    <xf numFmtId="0" fontId="0" fillId="0" borderId="0" xfId="0" applyFont="1" applyFill="1" applyAlignment="1">
      <alignment/>
    </xf>
    <xf numFmtId="37" fontId="0" fillId="0" borderId="12" xfId="0" applyNumberFormat="1" applyFont="1" applyFill="1" applyBorder="1" applyAlignment="1">
      <alignment/>
    </xf>
    <xf numFmtId="39" fontId="0" fillId="0" borderId="12" xfId="0" applyNumberFormat="1" applyFont="1" applyFill="1" applyBorder="1" applyAlignment="1">
      <alignment/>
    </xf>
    <xf numFmtId="43" fontId="0" fillId="0" borderId="21" xfId="15" applyFont="1" applyFill="1" applyBorder="1" applyAlignment="1">
      <alignment/>
    </xf>
    <xf numFmtId="39" fontId="0" fillId="0" borderId="0" xfId="0" applyNumberFormat="1" applyFont="1" applyFill="1" applyBorder="1" applyAlignment="1">
      <alignment/>
    </xf>
    <xf numFmtId="39" fontId="0" fillId="0" borderId="7" xfId="0" applyNumberFormat="1" applyFont="1" applyFill="1" applyBorder="1" applyAlignment="1">
      <alignment/>
    </xf>
    <xf numFmtId="43" fontId="0" fillId="0" borderId="0" xfId="15" applyFont="1" applyFill="1" applyBorder="1" applyAlignment="1">
      <alignment/>
    </xf>
    <xf numFmtId="0" fontId="0" fillId="0" borderId="12" xfId="0" applyFont="1" applyFill="1" applyBorder="1" applyAlignment="1">
      <alignment horizontal="right"/>
    </xf>
    <xf numFmtId="0" fontId="0" fillId="0" borderId="0" xfId="0" applyFont="1" applyFill="1" applyBorder="1" applyAlignment="1">
      <alignment horizontal="right"/>
    </xf>
    <xf numFmtId="0" fontId="0" fillId="0" borderId="6" xfId="0" applyFont="1" applyFill="1" applyBorder="1" applyAlignment="1">
      <alignment/>
    </xf>
    <xf numFmtId="0" fontId="9" fillId="0" borderId="7" xfId="0" applyFont="1" applyFill="1" applyBorder="1" applyAlignment="1">
      <alignment horizontal="center"/>
    </xf>
    <xf numFmtId="0" fontId="9" fillId="0" borderId="12" xfId="0"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0" fillId="0" borderId="6" xfId="0" applyFont="1" applyFill="1" applyBorder="1" applyAlignment="1">
      <alignment/>
    </xf>
    <xf numFmtId="0" fontId="0" fillId="0" borderId="0" xfId="0" applyFont="1" applyFill="1" applyAlignment="1">
      <alignment/>
    </xf>
    <xf numFmtId="0" fontId="0" fillId="0" borderId="5" xfId="0" applyFont="1" applyFill="1" applyBorder="1" applyAlignment="1">
      <alignment horizontal="center" vertical="center"/>
    </xf>
    <xf numFmtId="0" fontId="0" fillId="0" borderId="0" xfId="0" applyFont="1" applyFill="1" applyBorder="1" applyAlignment="1">
      <alignment/>
    </xf>
    <xf numFmtId="37" fontId="0" fillId="0" borderId="12" xfId="0" applyNumberFormat="1" applyFont="1" applyFill="1" applyBorder="1" applyAlignment="1">
      <alignment/>
    </xf>
    <xf numFmtId="0" fontId="0" fillId="0" borderId="12" xfId="0" applyFont="1" applyFill="1" applyBorder="1" applyAlignment="1">
      <alignment horizontal="right"/>
    </xf>
    <xf numFmtId="0" fontId="0" fillId="0" borderId="0" xfId="0" applyFont="1" applyFill="1" applyBorder="1" applyAlignment="1">
      <alignment horizontal="right"/>
    </xf>
    <xf numFmtId="37" fontId="0" fillId="0" borderId="21" xfId="0" applyNumberFormat="1" applyFont="1" applyFill="1" applyBorder="1" applyAlignment="1">
      <alignment/>
    </xf>
    <xf numFmtId="0" fontId="0" fillId="0" borderId="21" xfId="0" applyFont="1" applyFill="1" applyBorder="1" applyAlignment="1">
      <alignment horizontal="right"/>
    </xf>
    <xf numFmtId="0" fontId="0" fillId="0" borderId="1" xfId="0" applyFont="1" applyFill="1" applyBorder="1" applyAlignment="1">
      <alignment horizontal="right"/>
    </xf>
    <xf numFmtId="0" fontId="12" fillId="0" borderId="0" xfId="0" applyFont="1" applyBorder="1" applyAlignment="1">
      <alignment vertical="top"/>
    </xf>
    <xf numFmtId="0" fontId="2" fillId="0" borderId="0" xfId="0" applyFont="1" applyFill="1" applyAlignment="1">
      <alignment horizontal="justify"/>
    </xf>
    <xf numFmtId="0" fontId="2" fillId="0" borderId="0" xfId="0" applyFont="1" applyFill="1" applyAlignment="1" applyProtection="1">
      <alignment vertical="top"/>
      <protection locked="0"/>
    </xf>
    <xf numFmtId="0" fontId="0" fillId="0" borderId="0" xfId="0" applyFont="1" applyFill="1" applyAlignment="1">
      <alignment vertical="top"/>
    </xf>
    <xf numFmtId="0" fontId="0" fillId="0" borderId="0" xfId="0" applyFont="1" applyFill="1" applyBorder="1" applyAlignment="1">
      <alignment vertical="top"/>
    </xf>
    <xf numFmtId="174" fontId="0" fillId="0" borderId="0" xfId="15" applyNumberFormat="1" applyFont="1" applyFill="1" applyBorder="1" applyAlignment="1">
      <alignment vertical="top"/>
    </xf>
    <xf numFmtId="0" fontId="3" fillId="0" borderId="0" xfId="0" applyFont="1" applyFill="1" applyAlignment="1">
      <alignment vertical="top" wrapText="1"/>
    </xf>
    <xf numFmtId="0" fontId="0" fillId="0" borderId="0" xfId="0" applyFont="1" applyFill="1" applyAlignment="1">
      <alignment horizontal="justify" vertical="top"/>
    </xf>
    <xf numFmtId="0" fontId="0" fillId="0" borderId="0" xfId="0" applyAlignment="1">
      <alignment horizontal="justify"/>
    </xf>
    <xf numFmtId="0" fontId="27" fillId="0" borderId="0" xfId="0" applyFont="1" applyFill="1" applyAlignment="1">
      <alignment/>
    </xf>
    <xf numFmtId="174" fontId="3" fillId="0" borderId="0" xfId="0" applyNumberFormat="1" applyFont="1" applyFill="1" applyAlignment="1">
      <alignment/>
    </xf>
    <xf numFmtId="174" fontId="3" fillId="0" borderId="1" xfId="15" applyNumberFormat="1" applyFont="1" applyFill="1" applyBorder="1" applyAlignment="1">
      <alignment/>
    </xf>
    <xf numFmtId="0" fontId="11" fillId="0" borderId="12" xfId="0" applyFont="1" applyFill="1" applyBorder="1" applyAlignment="1">
      <alignment horizontal="center" vertical="top"/>
    </xf>
    <xf numFmtId="0" fontId="0" fillId="0" borderId="12" xfId="0" applyFont="1" applyFill="1" applyBorder="1" applyAlignment="1">
      <alignment vertical="top"/>
    </xf>
    <xf numFmtId="174" fontId="0" fillId="0" borderId="12" xfId="15" applyNumberFormat="1" applyFont="1" applyFill="1" applyBorder="1" applyAlignment="1">
      <alignment horizontal="right" vertical="top"/>
    </xf>
    <xf numFmtId="174" fontId="0" fillId="0" borderId="12" xfId="15" applyNumberFormat="1" applyFont="1" applyFill="1" applyBorder="1" applyAlignment="1">
      <alignment vertical="top"/>
    </xf>
    <xf numFmtId="174" fontId="0" fillId="0" borderId="21" xfId="15" applyNumberFormat="1" applyFont="1" applyFill="1" applyBorder="1" applyAlignment="1">
      <alignment horizontal="right" vertical="top"/>
    </xf>
    <xf numFmtId="174" fontId="0" fillId="0" borderId="21" xfId="15" applyNumberFormat="1" applyFont="1" applyFill="1" applyBorder="1" applyAlignment="1">
      <alignment vertical="top"/>
    </xf>
    <xf numFmtId="174" fontId="0" fillId="0" borderId="23" xfId="15" applyNumberFormat="1" applyFont="1" applyFill="1" applyBorder="1" applyAlignment="1">
      <alignment vertical="top"/>
    </xf>
    <xf numFmtId="174" fontId="0" fillId="0" borderId="12" xfId="15" applyNumberFormat="1" applyFont="1" applyFill="1" applyBorder="1" applyAlignment="1">
      <alignment/>
    </xf>
    <xf numFmtId="174" fontId="3" fillId="0" borderId="0" xfId="15" applyNumberFormat="1" applyFont="1" applyFill="1" applyAlignment="1">
      <alignment/>
    </xf>
    <xf numFmtId="0" fontId="13" fillId="0" borderId="15" xfId="0" applyFont="1" applyBorder="1" applyAlignment="1">
      <alignment vertical="top"/>
    </xf>
    <xf numFmtId="0" fontId="13" fillId="0" borderId="17" xfId="0" applyFont="1" applyBorder="1" applyAlignment="1">
      <alignment vertical="top"/>
    </xf>
    <xf numFmtId="0" fontId="13" fillId="0" borderId="5" xfId="0" applyFont="1" applyBorder="1" applyAlignment="1">
      <alignment vertical="top"/>
    </xf>
    <xf numFmtId="0" fontId="13" fillId="0" borderId="6" xfId="0" applyFont="1" applyBorder="1" applyAlignment="1">
      <alignment vertical="top"/>
    </xf>
    <xf numFmtId="0" fontId="0" fillId="0" borderId="5" xfId="0" applyFont="1" applyBorder="1" applyAlignment="1">
      <alignment vertical="top"/>
    </xf>
    <xf numFmtId="0" fontId="9" fillId="0" borderId="0" xfId="0" applyFont="1" applyBorder="1" applyAlignment="1">
      <alignment horizontal="center" vertical="top"/>
    </xf>
    <xf numFmtId="0" fontId="0" fillId="0" borderId="6" xfId="0" applyFont="1" applyBorder="1" applyAlignment="1">
      <alignment vertical="top"/>
    </xf>
    <xf numFmtId="0" fontId="0" fillId="0" borderId="0" xfId="0" applyFont="1" applyBorder="1" applyAlignment="1">
      <alignment horizontal="center" vertical="top"/>
    </xf>
    <xf numFmtId="0" fontId="10" fillId="0" borderId="0" xfId="0" applyFont="1" applyBorder="1" applyAlignment="1">
      <alignment vertical="top"/>
    </xf>
    <xf numFmtId="0" fontId="10" fillId="0" borderId="0" xfId="0" applyFont="1" applyBorder="1" applyAlignment="1">
      <alignment horizontal="center" vertical="top"/>
    </xf>
    <xf numFmtId="174" fontId="0" fillId="0" borderId="0" xfId="0" applyNumberFormat="1" applyFont="1" applyBorder="1" applyAlignment="1">
      <alignment vertical="top"/>
    </xf>
    <xf numFmtId="174" fontId="0" fillId="0" borderId="0" xfId="0" applyNumberFormat="1" applyFont="1" applyBorder="1" applyAlignment="1">
      <alignment horizontal="center" vertical="top"/>
    </xf>
    <xf numFmtId="2" fontId="0" fillId="0" borderId="0" xfId="15" applyNumberFormat="1"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xf>
    <xf numFmtId="174" fontId="0" fillId="0" borderId="10" xfId="15" applyNumberFormat="1" applyFont="1" applyBorder="1" applyAlignment="1">
      <alignment vertical="top"/>
    </xf>
    <xf numFmtId="0" fontId="0" fillId="0" borderId="11" xfId="0" applyFont="1" applyBorder="1" applyAlignment="1">
      <alignment vertical="top"/>
    </xf>
    <xf numFmtId="0" fontId="13" fillId="0" borderId="9" xfId="0" applyFont="1" applyBorder="1" applyAlignment="1">
      <alignment vertical="top"/>
    </xf>
    <xf numFmtId="0" fontId="13" fillId="0" borderId="11" xfId="0" applyFont="1" applyBorder="1" applyAlignment="1">
      <alignment vertical="top"/>
    </xf>
    <xf numFmtId="0" fontId="2" fillId="0" borderId="0" xfId="0" applyFont="1" applyBorder="1" applyAlignment="1">
      <alignment vertical="top"/>
    </xf>
    <xf numFmtId="15" fontId="9" fillId="0" borderId="0" xfId="0" applyNumberFormat="1" applyFont="1" applyBorder="1" applyAlignment="1" quotePrefix="1">
      <alignment horizontal="center" vertical="top"/>
    </xf>
    <xf numFmtId="0" fontId="11" fillId="0" borderId="0" xfId="0" applyFont="1" applyBorder="1" applyAlignment="1">
      <alignment horizontal="center" vertical="top"/>
    </xf>
    <xf numFmtId="174" fontId="0" fillId="0" borderId="0" xfId="15" applyNumberFormat="1" applyFont="1" applyBorder="1" applyAlignment="1">
      <alignment horizontal="center" vertical="top"/>
    </xf>
    <xf numFmtId="172" fontId="0" fillId="0" borderId="0" xfId="15" applyNumberFormat="1" applyFont="1" applyBorder="1" applyAlignment="1">
      <alignment horizontal="center" vertical="top"/>
    </xf>
    <xf numFmtId="0" fontId="0" fillId="0" borderId="0" xfId="0" applyFont="1" applyBorder="1" applyAlignment="1">
      <alignment vertical="top" wrapText="1"/>
    </xf>
    <xf numFmtId="0" fontId="0" fillId="0" borderId="5" xfId="0" applyFont="1" applyFill="1" applyBorder="1" applyAlignment="1">
      <alignment vertical="top"/>
    </xf>
    <xf numFmtId="172" fontId="0" fillId="0" borderId="0" xfId="15" applyNumberFormat="1" applyFont="1" applyFill="1" applyBorder="1" applyAlignment="1">
      <alignment horizontal="center" vertical="top"/>
    </xf>
    <xf numFmtId="43" fontId="0" fillId="0" borderId="0" xfId="15" applyFont="1" applyFill="1" applyBorder="1" applyAlignment="1">
      <alignment horizontal="right" vertical="top"/>
    </xf>
    <xf numFmtId="0" fontId="0" fillId="0" borderId="6" xfId="0" applyFont="1" applyFill="1" applyBorder="1" applyAlignment="1">
      <alignment vertical="top"/>
    </xf>
    <xf numFmtId="0" fontId="0" fillId="0" borderId="9" xfId="0" applyFont="1" applyFill="1" applyBorder="1" applyAlignment="1">
      <alignment vertical="top"/>
    </xf>
    <xf numFmtId="0" fontId="0" fillId="0" borderId="10" xfId="0" applyFont="1" applyFill="1" applyBorder="1" applyAlignment="1">
      <alignment vertical="top"/>
    </xf>
    <xf numFmtId="172" fontId="0" fillId="0" borderId="10" xfId="15" applyNumberFormat="1" applyFont="1" applyFill="1" applyBorder="1" applyAlignment="1">
      <alignment horizontal="center" vertical="top"/>
    </xf>
    <xf numFmtId="0" fontId="0" fillId="0" borderId="11" xfId="0" applyFont="1" applyFill="1" applyBorder="1" applyAlignment="1">
      <alignment vertical="top"/>
    </xf>
    <xf numFmtId="0" fontId="13" fillId="0" borderId="0" xfId="0" applyFont="1" applyFill="1" applyAlignment="1">
      <alignment vertical="top"/>
    </xf>
    <xf numFmtId="0" fontId="12" fillId="0" borderId="0" xfId="0" applyFont="1" applyFill="1" applyAlignment="1">
      <alignment vertical="top"/>
    </xf>
    <xf numFmtId="0" fontId="16"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37" fontId="9" fillId="0" borderId="26" xfId="0" applyNumberFormat="1" applyFont="1" applyFill="1" applyBorder="1" applyAlignment="1">
      <alignment horizontal="center" vertical="top"/>
    </xf>
    <xf numFmtId="37" fontId="9" fillId="0" borderId="26" xfId="15" applyNumberFormat="1" applyFont="1" applyFill="1" applyBorder="1" applyAlignment="1">
      <alignment horizontal="center" vertical="top"/>
    </xf>
    <xf numFmtId="37" fontId="9" fillId="0" borderId="0" xfId="0" applyNumberFormat="1" applyFont="1" applyFill="1" applyBorder="1" applyAlignment="1">
      <alignment horizontal="right" vertical="top"/>
    </xf>
    <xf numFmtId="37" fontId="9" fillId="0" borderId="0" xfId="15" applyNumberFormat="1" applyFont="1" applyFill="1" applyBorder="1" applyAlignment="1">
      <alignment horizontal="right" vertical="top"/>
    </xf>
    <xf numFmtId="37" fontId="9" fillId="0" borderId="1" xfId="0" applyNumberFormat="1" applyFont="1" applyFill="1" applyBorder="1" applyAlignment="1">
      <alignment horizontal="right" vertical="top"/>
    </xf>
    <xf numFmtId="37" fontId="9" fillId="0" borderId="1" xfId="15" applyNumberFormat="1" applyFont="1" applyFill="1" applyBorder="1" applyAlignment="1">
      <alignment horizontal="right" vertical="top"/>
    </xf>
    <xf numFmtId="37" fontId="0" fillId="0" borderId="7" xfId="0" applyNumberFormat="1" applyFont="1" applyFill="1" applyBorder="1" applyAlignment="1">
      <alignment vertical="top"/>
    </xf>
    <xf numFmtId="37" fontId="0" fillId="0" borderId="12" xfId="0" applyNumberFormat="1" applyFont="1" applyFill="1" applyBorder="1" applyAlignment="1">
      <alignment vertical="top"/>
    </xf>
    <xf numFmtId="37" fontId="0" fillId="0" borderId="8" xfId="0" applyNumberFormat="1" applyFont="1" applyFill="1" applyBorder="1" applyAlignment="1">
      <alignment vertical="top"/>
    </xf>
    <xf numFmtId="37" fontId="0" fillId="0" borderId="7" xfId="15" applyNumberFormat="1" applyFont="1" applyFill="1" applyBorder="1" applyAlignment="1" quotePrefix="1">
      <alignment horizontal="right" vertical="top"/>
    </xf>
    <xf numFmtId="37" fontId="0" fillId="0" borderId="7" xfId="15" applyNumberFormat="1" applyFont="1" applyFill="1" applyBorder="1" applyAlignment="1">
      <alignment vertical="top"/>
    </xf>
    <xf numFmtId="37" fontId="0" fillId="0" borderId="8" xfId="15" applyNumberFormat="1" applyFont="1" applyFill="1" applyBorder="1" applyAlignment="1">
      <alignment vertical="top"/>
    </xf>
    <xf numFmtId="43" fontId="0" fillId="0" borderId="7" xfId="15" applyFont="1" applyFill="1" applyBorder="1" applyAlignment="1">
      <alignment vertical="top"/>
    </xf>
    <xf numFmtId="41" fontId="0" fillId="0" borderId="7" xfId="15" applyNumberFormat="1" applyFont="1" applyFill="1" applyBorder="1" applyAlignment="1">
      <alignment vertical="top"/>
    </xf>
    <xf numFmtId="43" fontId="0" fillId="0" borderId="12" xfId="15" applyFont="1" applyFill="1" applyBorder="1" applyAlignment="1">
      <alignment vertical="top"/>
    </xf>
    <xf numFmtId="37" fontId="0" fillId="0" borderId="13" xfId="0" applyNumberFormat="1" applyFont="1" applyFill="1" applyBorder="1" applyAlignment="1">
      <alignment vertical="top"/>
    </xf>
    <xf numFmtId="37" fontId="0" fillId="0" borderId="22" xfId="0" applyNumberFormat="1" applyFont="1" applyFill="1" applyBorder="1" applyAlignment="1">
      <alignment vertical="top"/>
    </xf>
    <xf numFmtId="37" fontId="0" fillId="0" borderId="14" xfId="0" applyNumberFormat="1" applyFont="1" applyFill="1" applyBorder="1" applyAlignment="1">
      <alignment vertical="top"/>
    </xf>
    <xf numFmtId="43" fontId="0" fillId="0" borderId="26" xfId="15" applyFont="1" applyFill="1" applyBorder="1" applyAlignment="1">
      <alignment vertical="top"/>
    </xf>
    <xf numFmtId="43" fontId="0" fillId="0" borderId="0" xfId="15" applyFont="1" applyFill="1" applyBorder="1" applyAlignment="1">
      <alignment vertical="top"/>
    </xf>
    <xf numFmtId="37" fontId="0" fillId="0" borderId="0" xfId="0" applyNumberFormat="1" applyFont="1" applyFill="1" applyBorder="1" applyAlignment="1">
      <alignment vertical="top"/>
    </xf>
    <xf numFmtId="37" fontId="0" fillId="0" borderId="0" xfId="0" applyNumberFormat="1" applyFont="1" applyFill="1" applyAlignment="1">
      <alignment vertical="top"/>
    </xf>
    <xf numFmtId="0" fontId="9" fillId="0" borderId="0" xfId="0" applyFont="1" applyBorder="1" applyAlignment="1">
      <alignment horizontal="center" vertical="top" wrapText="1"/>
    </xf>
    <xf numFmtId="49" fontId="6" fillId="0" borderId="0" xfId="15" applyNumberFormat="1" applyFont="1" applyBorder="1" applyAlignment="1">
      <alignment horizontal="center"/>
    </xf>
    <xf numFmtId="0" fontId="0" fillId="0" borderId="27" xfId="0" applyFont="1" applyBorder="1" applyAlignment="1">
      <alignment vertical="top"/>
    </xf>
    <xf numFmtId="0" fontId="9" fillId="0" borderId="7" xfId="0" applyFont="1" applyBorder="1" applyAlignment="1">
      <alignment horizontal="right" vertical="top"/>
    </xf>
    <xf numFmtId="0" fontId="0" fillId="0" borderId="7" xfId="0" applyFont="1" applyBorder="1" applyAlignment="1">
      <alignment horizontal="right" vertical="top"/>
    </xf>
    <xf numFmtId="14" fontId="9" fillId="0" borderId="7" xfId="0" applyNumberFormat="1" applyFont="1" applyBorder="1" applyAlignment="1">
      <alignment horizontal="center" vertical="top"/>
    </xf>
    <xf numFmtId="174" fontId="0" fillId="0" borderId="7" xfId="15" applyNumberFormat="1" applyFont="1" applyBorder="1" applyAlignment="1">
      <alignment vertical="top"/>
    </xf>
    <xf numFmtId="174" fontId="0" fillId="0" borderId="28" xfId="15" applyNumberFormat="1" applyFont="1" applyBorder="1" applyAlignment="1">
      <alignment vertical="top"/>
    </xf>
    <xf numFmtId="0" fontId="13" fillId="0" borderId="15" xfId="0" applyFont="1" applyFill="1" applyBorder="1" applyAlignment="1">
      <alignment vertical="top"/>
    </xf>
    <xf numFmtId="0" fontId="13" fillId="0" borderId="17" xfId="0" applyFont="1" applyFill="1" applyBorder="1" applyAlignment="1">
      <alignment vertical="top"/>
    </xf>
    <xf numFmtId="0" fontId="12" fillId="0" borderId="5" xfId="0" applyFont="1" applyFill="1" applyBorder="1" applyAlignment="1">
      <alignment vertical="top"/>
    </xf>
    <xf numFmtId="0" fontId="12" fillId="0" borderId="6" xfId="0" applyFont="1" applyFill="1" applyBorder="1" applyAlignment="1">
      <alignment vertical="top"/>
    </xf>
    <xf numFmtId="0" fontId="13" fillId="0" borderId="5" xfId="0" applyFont="1" applyFill="1" applyBorder="1" applyAlignment="1">
      <alignment vertical="top"/>
    </xf>
    <xf numFmtId="0" fontId="13" fillId="0" borderId="6" xfId="0" applyFont="1" applyFill="1" applyBorder="1" applyAlignment="1">
      <alignment vertical="top"/>
    </xf>
    <xf numFmtId="37" fontId="9" fillId="0" borderId="0" xfId="0" applyNumberFormat="1" applyFont="1" applyFill="1" applyBorder="1" applyAlignment="1">
      <alignment vertical="top"/>
    </xf>
    <xf numFmtId="37" fontId="9" fillId="0" borderId="0" xfId="0" applyNumberFormat="1" applyFont="1" applyFill="1" applyBorder="1" applyAlignment="1">
      <alignment horizontal="center" vertical="top"/>
    </xf>
    <xf numFmtId="0" fontId="0" fillId="0" borderId="5" xfId="0" applyFont="1" applyFill="1" applyBorder="1" applyAlignment="1">
      <alignment horizontal="right" vertical="top"/>
    </xf>
    <xf numFmtId="0" fontId="0" fillId="0" borderId="0" xfId="0" applyFont="1" applyFill="1" applyBorder="1" applyAlignment="1">
      <alignment horizontal="right" vertical="top"/>
    </xf>
    <xf numFmtId="0" fontId="0" fillId="0" borderId="6" xfId="0" applyFont="1" applyFill="1" applyBorder="1" applyAlignment="1">
      <alignment horizontal="right" vertical="top"/>
    </xf>
    <xf numFmtId="0" fontId="0" fillId="0" borderId="5" xfId="0" applyFont="1" applyFill="1" applyBorder="1" applyAlignment="1">
      <alignment horizontal="center" vertical="top"/>
    </xf>
    <xf numFmtId="0" fontId="0" fillId="0" borderId="0" xfId="0" applyFont="1" applyFill="1" applyBorder="1" applyAlignment="1">
      <alignment horizontal="center" vertical="top"/>
    </xf>
    <xf numFmtId="0" fontId="0" fillId="0" borderId="6" xfId="0" applyFont="1" applyFill="1" applyBorder="1" applyAlignment="1">
      <alignment horizontal="center" vertical="top"/>
    </xf>
    <xf numFmtId="0" fontId="17" fillId="0" borderId="0" xfId="0" applyFont="1" applyFill="1" applyBorder="1" applyAlignment="1">
      <alignment horizontal="left" vertical="top"/>
    </xf>
    <xf numFmtId="37" fontId="0" fillId="0" borderId="10" xfId="0" applyNumberFormat="1" applyFont="1" applyFill="1" applyBorder="1" applyAlignment="1">
      <alignment vertical="top"/>
    </xf>
    <xf numFmtId="0" fontId="16" fillId="0" borderId="15" xfId="0" applyFont="1" applyFill="1" applyBorder="1" applyAlignment="1">
      <alignment vertical="top"/>
    </xf>
    <xf numFmtId="0" fontId="16" fillId="0" borderId="17" xfId="0" applyFont="1" applyFill="1" applyBorder="1" applyAlignment="1">
      <alignment vertical="top"/>
    </xf>
    <xf numFmtId="0" fontId="16" fillId="0" borderId="9" xfId="0" applyFont="1" applyFill="1" applyBorder="1" applyAlignment="1">
      <alignment vertical="top"/>
    </xf>
    <xf numFmtId="0" fontId="16" fillId="0" borderId="11" xfId="0" applyFont="1" applyFill="1" applyBorder="1" applyAlignment="1">
      <alignment vertical="top"/>
    </xf>
    <xf numFmtId="0" fontId="12" fillId="0" borderId="10" xfId="0" applyFont="1" applyBorder="1" applyAlignment="1">
      <alignment vertical="top"/>
    </xf>
    <xf numFmtId="0" fontId="9" fillId="0" borderId="0" xfId="0" applyFont="1" applyBorder="1" applyAlignment="1">
      <alignment vertical="top"/>
    </xf>
    <xf numFmtId="174" fontId="9" fillId="0" borderId="0" xfId="15" applyNumberFormat="1" applyFont="1" applyBorder="1" applyAlignment="1" applyProtection="1">
      <alignment horizontal="left"/>
      <protection/>
    </xf>
    <xf numFmtId="174" fontId="0" fillId="0" borderId="0" xfId="15" applyNumberFormat="1" applyFont="1" applyBorder="1" applyAlignment="1" applyProtection="1">
      <alignment horizontal="left"/>
      <protection/>
    </xf>
    <xf numFmtId="174" fontId="17" fillId="0" borderId="0" xfId="15" applyNumberFormat="1" applyFont="1" applyBorder="1" applyAlignment="1" applyProtection="1">
      <alignment horizontal="left"/>
      <protection/>
    </xf>
    <xf numFmtId="174" fontId="18" fillId="0" borderId="0" xfId="15" applyNumberFormat="1" applyFont="1" applyBorder="1" applyAlignment="1" applyProtection="1">
      <alignment horizontal="left"/>
      <protection/>
    </xf>
    <xf numFmtId="0" fontId="9" fillId="0" borderId="10" xfId="0" applyFont="1" applyBorder="1" applyAlignment="1">
      <alignment vertical="top"/>
    </xf>
    <xf numFmtId="174" fontId="0" fillId="0" borderId="10" xfId="15" applyNumberFormat="1" applyFont="1" applyBorder="1" applyAlignment="1">
      <alignment horizontal="right" vertical="top"/>
    </xf>
    <xf numFmtId="41" fontId="3" fillId="0" borderId="0" xfId="15" applyNumberFormat="1" applyFont="1" applyAlignment="1">
      <alignment horizontal="right"/>
    </xf>
    <xf numFmtId="0" fontId="13" fillId="0" borderId="10" xfId="0" applyFont="1" applyFill="1" applyBorder="1" applyAlignment="1">
      <alignment vertical="top"/>
    </xf>
    <xf numFmtId="0" fontId="12" fillId="0" borderId="0" xfId="0" applyFont="1" applyFill="1" applyBorder="1" applyAlignment="1">
      <alignment vertical="top"/>
    </xf>
    <xf numFmtId="0" fontId="9" fillId="0" borderId="22" xfId="0" applyFont="1" applyFill="1" applyBorder="1" applyAlignment="1">
      <alignment horizontal="right" vertical="top" wrapText="1"/>
    </xf>
    <xf numFmtId="174" fontId="9" fillId="0" borderId="12" xfId="15" applyNumberFormat="1" applyFont="1" applyFill="1" applyBorder="1" applyAlignment="1">
      <alignment horizontal="right" vertical="top"/>
    </xf>
    <xf numFmtId="174" fontId="0" fillId="0" borderId="12" xfId="15" applyNumberFormat="1" applyFont="1" applyFill="1" applyBorder="1" applyAlignment="1" applyProtection="1">
      <alignment horizontal="right"/>
      <protection/>
    </xf>
    <xf numFmtId="174" fontId="0" fillId="0" borderId="21" xfId="15" applyNumberFormat="1" applyFont="1" applyFill="1" applyBorder="1" applyAlignment="1" applyProtection="1">
      <alignment horizontal="right"/>
      <protection/>
    </xf>
    <xf numFmtId="174" fontId="0" fillId="0" borderId="22" xfId="15" applyNumberFormat="1" applyFont="1" applyFill="1" applyBorder="1" applyAlignment="1" applyProtection="1">
      <alignment horizontal="right"/>
      <protection/>
    </xf>
    <xf numFmtId="174" fontId="0" fillId="0" borderId="23" xfId="15" applyNumberFormat="1" applyFont="1" applyFill="1" applyBorder="1" applyAlignment="1">
      <alignment horizontal="right" vertical="top"/>
    </xf>
    <xf numFmtId="174" fontId="0" fillId="0" borderId="10" xfId="15" applyNumberFormat="1" applyFont="1" applyFill="1" applyBorder="1" applyAlignment="1">
      <alignment horizontal="right" vertical="top"/>
    </xf>
    <xf numFmtId="174" fontId="0" fillId="0" borderId="0" xfId="15" applyNumberFormat="1" applyFont="1" applyFill="1" applyAlignment="1">
      <alignment horizontal="right" vertical="top"/>
    </xf>
    <xf numFmtId="0" fontId="9" fillId="0" borderId="0" xfId="0" applyFont="1" applyFill="1" applyAlignment="1">
      <alignment/>
    </xf>
    <xf numFmtId="0" fontId="0" fillId="0" borderId="0" xfId="0" applyFont="1" applyFill="1" applyAlignment="1">
      <alignment wrapText="1"/>
    </xf>
    <xf numFmtId="174" fontId="0" fillId="0" borderId="0" xfId="15" applyNumberFormat="1" applyFont="1" applyFill="1" applyAlignment="1">
      <alignment wrapText="1"/>
    </xf>
    <xf numFmtId="201" fontId="0" fillId="0" borderId="0" xfId="19" applyNumberFormat="1" applyFont="1" applyFill="1" applyAlignment="1">
      <alignment wrapText="1"/>
    </xf>
    <xf numFmtId="0" fontId="0" fillId="0" borderId="0" xfId="0" applyFont="1" applyFill="1" applyAlignment="1">
      <alignment/>
    </xf>
    <xf numFmtId="0" fontId="9" fillId="0" borderId="0" xfId="0" applyNumberFormat="1" applyFont="1" applyFill="1" applyAlignment="1">
      <alignment/>
    </xf>
    <xf numFmtId="174" fontId="0" fillId="0" borderId="0" xfId="15" applyNumberFormat="1" applyFont="1" applyFill="1" applyAlignment="1">
      <alignment/>
    </xf>
    <xf numFmtId="174" fontId="0" fillId="0" borderId="0" xfId="0" applyNumberFormat="1" applyFont="1" applyFill="1" applyAlignment="1">
      <alignment/>
    </xf>
    <xf numFmtId="0" fontId="12" fillId="0" borderId="0" xfId="0" applyFont="1" applyFill="1" applyAlignment="1">
      <alignment horizontal="center" vertical="top"/>
    </xf>
    <xf numFmtId="0" fontId="2" fillId="0" borderId="0" xfId="0" applyFont="1" applyFill="1" applyBorder="1" applyAlignment="1">
      <alignment vertical="top"/>
    </xf>
    <xf numFmtId="174" fontId="6" fillId="0" borderId="12" xfId="15" applyNumberFormat="1" applyFont="1" applyFill="1" applyBorder="1" applyAlignment="1">
      <alignment horizontal="center"/>
    </xf>
    <xf numFmtId="174" fontId="14" fillId="0" borderId="12" xfId="15" applyNumberFormat="1" applyFont="1" applyFill="1" applyBorder="1" applyAlignment="1">
      <alignment horizontal="center"/>
    </xf>
    <xf numFmtId="49" fontId="6" fillId="0" borderId="12" xfId="15" applyNumberFormat="1" applyFont="1" applyFill="1" applyBorder="1" applyAlignment="1">
      <alignment horizontal="center"/>
    </xf>
    <xf numFmtId="49" fontId="6" fillId="0" borderId="12" xfId="0" applyNumberFormat="1" applyFont="1" applyFill="1" applyBorder="1" applyAlignment="1">
      <alignment horizontal="center" vertical="top"/>
    </xf>
    <xf numFmtId="174" fontId="6" fillId="0" borderId="26" xfId="15" applyNumberFormat="1" applyFont="1" applyFill="1" applyBorder="1" applyAlignment="1">
      <alignment horizontal="right"/>
    </xf>
    <xf numFmtId="0" fontId="9" fillId="0" borderId="1" xfId="0" applyFont="1" applyFill="1" applyBorder="1" applyAlignment="1">
      <alignment horizontal="center" vertical="top"/>
    </xf>
    <xf numFmtId="0" fontId="10" fillId="0" borderId="1" xfId="0" applyFont="1" applyFill="1" applyBorder="1" applyAlignment="1">
      <alignment horizontal="center" vertical="top"/>
    </xf>
    <xf numFmtId="174" fontId="0" fillId="0" borderId="0" xfId="15" applyNumberFormat="1" applyFont="1" applyFill="1" applyBorder="1" applyAlignment="1">
      <alignment/>
    </xf>
    <xf numFmtId="43" fontId="9" fillId="0" borderId="0" xfId="15" applyFont="1" applyFill="1" applyBorder="1" applyAlignment="1">
      <alignment horizontal="right" vertical="top"/>
    </xf>
    <xf numFmtId="0" fontId="0" fillId="0" borderId="0" xfId="0" applyFont="1" applyFill="1" applyAlignment="1">
      <alignment vertical="top" wrapText="1"/>
    </xf>
    <xf numFmtId="172" fontId="0" fillId="0" borderId="0" xfId="15" applyNumberFormat="1" applyFont="1" applyFill="1" applyAlignment="1">
      <alignment horizontal="center" vertical="top"/>
    </xf>
    <xf numFmtId="0" fontId="9" fillId="0" borderId="18" xfId="0" applyFont="1" applyFill="1" applyBorder="1" applyAlignment="1">
      <alignment horizontal="center" vertical="top"/>
    </xf>
    <xf numFmtId="0" fontId="0" fillId="0" borderId="12" xfId="0" applyFont="1" applyFill="1" applyBorder="1" applyAlignment="1">
      <alignment horizontal="right" vertical="top"/>
    </xf>
    <xf numFmtId="49" fontId="6" fillId="0" borderId="21" xfId="15" applyNumberFormat="1" applyFont="1" applyFill="1" applyBorder="1" applyAlignment="1">
      <alignment horizontal="center"/>
    </xf>
    <xf numFmtId="0" fontId="9" fillId="0" borderId="0" xfId="0" applyFont="1" applyFill="1" applyBorder="1" applyAlignment="1">
      <alignment horizontal="right" vertical="top"/>
    </xf>
    <xf numFmtId="174" fontId="0" fillId="0" borderId="18" xfId="15" applyNumberFormat="1" applyFont="1" applyFill="1" applyBorder="1" applyAlignment="1">
      <alignment vertical="top"/>
    </xf>
    <xf numFmtId="174" fontId="0" fillId="0" borderId="22" xfId="15" applyNumberFormat="1" applyFont="1" applyFill="1" applyBorder="1" applyAlignment="1">
      <alignment vertical="top"/>
    </xf>
    <xf numFmtId="174" fontId="0" fillId="0" borderId="3" xfId="15" applyNumberFormat="1" applyFont="1" applyFill="1" applyBorder="1" applyAlignment="1">
      <alignment vertical="top"/>
    </xf>
    <xf numFmtId="174" fontId="0" fillId="0" borderId="18" xfId="15" applyNumberFormat="1" applyFont="1" applyFill="1" applyBorder="1" applyAlignment="1">
      <alignment horizontal="right" vertical="top"/>
    </xf>
    <xf numFmtId="2" fontId="0" fillId="0" borderId="0" xfId="15" applyNumberFormat="1" applyFont="1" applyFill="1" applyBorder="1" applyAlignment="1">
      <alignment vertical="top"/>
    </xf>
    <xf numFmtId="174" fontId="0" fillId="0" borderId="10" xfId="15" applyNumberFormat="1" applyFont="1" applyFill="1" applyBorder="1" applyAlignment="1">
      <alignment vertical="top"/>
    </xf>
    <xf numFmtId="174" fontId="0" fillId="0" borderId="0" xfId="15" applyNumberFormat="1" applyFont="1" applyFill="1" applyAlignment="1">
      <alignment vertical="top"/>
    </xf>
    <xf numFmtId="0" fontId="0" fillId="0" borderId="0" xfId="0" applyFont="1" applyFill="1" applyAlignment="1">
      <alignment horizontal="left" vertical="top" wrapText="1"/>
    </xf>
    <xf numFmtId="0" fontId="0" fillId="0" borderId="0" xfId="0" applyFont="1" applyFill="1" applyBorder="1" applyAlignment="1">
      <alignment horizontal="left" vertical="top"/>
    </xf>
    <xf numFmtId="37" fontId="9" fillId="0" borderId="18" xfId="0" applyNumberFormat="1" applyFont="1" applyFill="1" applyBorder="1" applyAlignment="1">
      <alignment horizontal="right" vertical="top"/>
    </xf>
    <xf numFmtId="37" fontId="9" fillId="0" borderId="18" xfId="15" applyNumberFormat="1" applyFont="1" applyFill="1" applyBorder="1" applyAlignment="1">
      <alignment horizontal="right" vertical="top"/>
    </xf>
    <xf numFmtId="174" fontId="0" fillId="0" borderId="7" xfId="15" applyNumberFormat="1" applyFont="1" applyFill="1" applyBorder="1" applyAlignment="1">
      <alignment vertical="top"/>
    </xf>
    <xf numFmtId="174" fontId="0" fillId="0" borderId="8" xfId="15" applyNumberFormat="1" applyFont="1" applyFill="1" applyBorder="1" applyAlignment="1">
      <alignment vertical="top"/>
    </xf>
    <xf numFmtId="174" fontId="0" fillId="0" borderId="13" xfId="15" applyNumberFormat="1" applyFont="1" applyFill="1" applyBorder="1" applyAlignment="1">
      <alignment vertical="top"/>
    </xf>
    <xf numFmtId="174" fontId="0" fillId="0" borderId="14" xfId="15" applyNumberFormat="1" applyFont="1" applyFill="1" applyBorder="1" applyAlignment="1">
      <alignment vertical="top"/>
    </xf>
    <xf numFmtId="49" fontId="4" fillId="0" borderId="0" xfId="15" applyNumberFormat="1" applyFont="1" applyFill="1" applyAlignment="1">
      <alignment horizontal="right"/>
    </xf>
    <xf numFmtId="49" fontId="3" fillId="0" borderId="0" xfId="15" applyNumberFormat="1" applyFont="1" applyFill="1" applyAlignment="1">
      <alignment horizontal="right"/>
    </xf>
    <xf numFmtId="174" fontId="3" fillId="0" borderId="0" xfId="15" applyNumberFormat="1" applyFont="1" applyFill="1" applyAlignment="1">
      <alignment horizontal="right"/>
    </xf>
    <xf numFmtId="0" fontId="3" fillId="0" borderId="0" xfId="0" applyNumberFormat="1" applyFont="1" applyFill="1" applyAlignment="1">
      <alignment wrapText="1"/>
    </xf>
    <xf numFmtId="0" fontId="3" fillId="0" borderId="0" xfId="0" applyFont="1" applyFill="1" applyAlignment="1">
      <alignment horizontal="left" indent="2"/>
    </xf>
    <xf numFmtId="0" fontId="0" fillId="2" borderId="0" xfId="0" applyFont="1" applyFill="1" applyBorder="1" applyAlignment="1">
      <alignment vertical="top"/>
    </xf>
    <xf numFmtId="0" fontId="0" fillId="2" borderId="0" xfId="0" applyFont="1" applyFill="1" applyBorder="1" applyAlignment="1">
      <alignment horizontal="center" vertical="top"/>
    </xf>
    <xf numFmtId="174" fontId="0" fillId="2" borderId="12" xfId="15" applyNumberFormat="1" applyFont="1" applyFill="1" applyBorder="1" applyAlignment="1">
      <alignment vertical="top"/>
    </xf>
    <xf numFmtId="0" fontId="0" fillId="2" borderId="6" xfId="0" applyFont="1" applyFill="1" applyBorder="1" applyAlignment="1">
      <alignment vertical="top"/>
    </xf>
    <xf numFmtId="0" fontId="0" fillId="2" borderId="0" xfId="0" applyFont="1" applyFill="1" applyAlignment="1">
      <alignment vertical="top"/>
    </xf>
    <xf numFmtId="0" fontId="0" fillId="2" borderId="0" xfId="0" applyFont="1" applyFill="1" applyBorder="1" applyAlignment="1">
      <alignment/>
    </xf>
    <xf numFmtId="174" fontId="0" fillId="2" borderId="12" xfId="15" applyNumberFormat="1" applyFont="1" applyFill="1" applyBorder="1" applyAlignment="1">
      <alignment/>
    </xf>
    <xf numFmtId="0" fontId="9" fillId="2" borderId="0" xfId="0" applyFont="1" applyFill="1" applyAlignment="1">
      <alignment vertical="top"/>
    </xf>
    <xf numFmtId="174" fontId="0" fillId="2" borderId="21" xfId="15" applyNumberFormat="1" applyFont="1" applyFill="1" applyBorder="1" applyAlignment="1">
      <alignment/>
    </xf>
    <xf numFmtId="0" fontId="0" fillId="2" borderId="0" xfId="0" applyFont="1" applyFill="1" applyBorder="1" applyAlignment="1">
      <alignment vertical="top" wrapText="1"/>
    </xf>
    <xf numFmtId="174" fontId="0" fillId="2" borderId="29" xfId="15" applyNumberFormat="1" applyFont="1" applyFill="1" applyBorder="1" applyAlignment="1">
      <alignment/>
    </xf>
    <xf numFmtId="37" fontId="20" fillId="0" borderId="1" xfId="0" applyNumberFormat="1" applyFont="1" applyFill="1" applyBorder="1" applyAlignment="1">
      <alignment horizontal="center" vertical="center"/>
    </xf>
    <xf numFmtId="37" fontId="20" fillId="0" borderId="30" xfId="0" applyNumberFormat="1" applyFont="1" applyFill="1" applyBorder="1" applyAlignment="1">
      <alignment horizontal="center" vertical="center"/>
    </xf>
    <xf numFmtId="37" fontId="20" fillId="0" borderId="26" xfId="0" applyNumberFormat="1" applyFont="1" applyFill="1" applyBorder="1" applyAlignment="1">
      <alignment horizontal="center" vertical="center"/>
    </xf>
    <xf numFmtId="37" fontId="20" fillId="0" borderId="31" xfId="0" applyNumberFormat="1" applyFont="1" applyFill="1" applyBorder="1" applyAlignment="1">
      <alignment horizontal="center" vertical="center"/>
    </xf>
    <xf numFmtId="37" fontId="20" fillId="0" borderId="24" xfId="0" applyNumberFormat="1" applyFont="1" applyFill="1" applyBorder="1" applyAlignment="1">
      <alignment horizontal="center" vertical="center"/>
    </xf>
    <xf numFmtId="39" fontId="0" fillId="0" borderId="24" xfId="0" applyNumberFormat="1" applyFont="1" applyFill="1" applyBorder="1" applyAlignment="1">
      <alignment horizontal="center"/>
    </xf>
    <xf numFmtId="39" fontId="0" fillId="0" borderId="1" xfId="0" applyNumberFormat="1" applyFont="1" applyFill="1" applyBorder="1" applyAlignment="1">
      <alignment horizontal="center"/>
    </xf>
    <xf numFmtId="39" fontId="0" fillId="0" borderId="32" xfId="0" applyNumberFormat="1"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9" fillId="0" borderId="16" xfId="0" applyFont="1" applyFill="1" applyBorder="1" applyAlignment="1">
      <alignment horizontal="justify" wrapText="1"/>
    </xf>
    <xf numFmtId="0" fontId="0" fillId="0" borderId="0" xfId="0" applyFill="1" applyAlignment="1">
      <alignment wrapText="1"/>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0" borderId="11" xfId="0" applyFont="1" applyFill="1" applyBorder="1" applyAlignment="1">
      <alignment horizontal="center"/>
    </xf>
    <xf numFmtId="37" fontId="20" fillId="0" borderId="32" xfId="0" applyNumberFormat="1" applyFont="1" applyFill="1" applyBorder="1" applyAlignment="1">
      <alignment horizontal="center" vertical="center"/>
    </xf>
    <xf numFmtId="0" fontId="25" fillId="0" borderId="5" xfId="0" applyFont="1" applyBorder="1" applyAlignment="1">
      <alignment horizontal="center" wrapText="1"/>
    </xf>
    <xf numFmtId="0" fontId="0" fillId="0" borderId="0" xfId="0" applyAlignment="1">
      <alignment wrapText="1"/>
    </xf>
    <xf numFmtId="0" fontId="0" fillId="0" borderId="6" xfId="0" applyBorder="1" applyAlignment="1">
      <alignment wrapText="1"/>
    </xf>
    <xf numFmtId="0" fontId="26" fillId="0" borderId="5" xfId="0" applyFont="1"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12" fillId="0" borderId="5" xfId="0" applyFont="1" applyFill="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0" fillId="0" borderId="0" xfId="0" applyFont="1" applyAlignment="1">
      <alignment horizontal="justify" vertical="top" wrapText="1"/>
    </xf>
    <xf numFmtId="0" fontId="12"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Alignment="1">
      <alignment horizontal="center" vertical="top"/>
    </xf>
    <xf numFmtId="174" fontId="6" fillId="0" borderId="22" xfId="15" applyNumberFormat="1" applyFont="1" applyBorder="1" applyAlignment="1">
      <alignment horizontal="center"/>
    </xf>
    <xf numFmtId="174" fontId="6" fillId="0" borderId="22" xfId="15" applyNumberFormat="1" applyFont="1" applyFill="1" applyBorder="1" applyAlignment="1">
      <alignment horizontal="center"/>
    </xf>
    <xf numFmtId="0" fontId="9" fillId="0" borderId="0" xfId="0" applyFont="1" applyAlignment="1">
      <alignment horizontal="justify" vertical="top" wrapText="1"/>
    </xf>
    <xf numFmtId="0" fontId="9" fillId="0" borderId="0" xfId="0" applyFont="1" applyAlignment="1">
      <alignment vertical="top" wrapText="1"/>
    </xf>
    <xf numFmtId="0" fontId="0" fillId="0" borderId="0" xfId="0" applyFont="1" applyAlignment="1">
      <alignment vertical="top" wrapText="1"/>
    </xf>
    <xf numFmtId="0" fontId="12" fillId="0" borderId="16" xfId="0" applyFont="1" applyFill="1" applyBorder="1" applyAlignment="1">
      <alignment horizontal="center" vertical="top"/>
    </xf>
    <xf numFmtId="0" fontId="9" fillId="0" borderId="18" xfId="0" applyFont="1" applyBorder="1" applyAlignment="1">
      <alignment horizontal="center" vertical="top" wrapText="1"/>
    </xf>
    <xf numFmtId="0" fontId="9" fillId="0" borderId="12" xfId="0" applyFont="1" applyBorder="1" applyAlignment="1">
      <alignment horizontal="center" vertical="top" wrapText="1"/>
    </xf>
    <xf numFmtId="0" fontId="12" fillId="0" borderId="10" xfId="0" applyFont="1" applyBorder="1" applyAlignment="1">
      <alignment horizontal="center" vertical="top"/>
    </xf>
    <xf numFmtId="0" fontId="0" fillId="0" borderId="0" xfId="0" applyFont="1" applyAlignment="1">
      <alignment horizontal="left" vertical="top" wrapText="1"/>
    </xf>
    <xf numFmtId="0" fontId="13" fillId="0" borderId="0" xfId="0" applyFont="1" applyFill="1" applyBorder="1" applyAlignment="1">
      <alignment horizontal="center" vertical="top"/>
    </xf>
    <xf numFmtId="0" fontId="15" fillId="0" borderId="16" xfId="0" applyFont="1" applyFill="1" applyBorder="1" applyAlignment="1">
      <alignment horizontal="center" vertical="top" wrapText="1"/>
    </xf>
    <xf numFmtId="0" fontId="13" fillId="0" borderId="16" xfId="0" applyFont="1" applyFill="1" applyBorder="1" applyAlignment="1">
      <alignment horizontal="center"/>
    </xf>
    <xf numFmtId="0" fontId="13" fillId="0" borderId="10" xfId="0" applyFont="1" applyFill="1" applyBorder="1" applyAlignment="1">
      <alignment horizontal="center"/>
    </xf>
    <xf numFmtId="37" fontId="9" fillId="0" borderId="18" xfId="0" applyNumberFormat="1" applyFont="1" applyFill="1" applyBorder="1" applyAlignment="1">
      <alignment horizontal="center" vertical="top" wrapText="1"/>
    </xf>
    <xf numFmtId="37" fontId="9" fillId="0" borderId="21" xfId="0" applyNumberFormat="1" applyFont="1" applyFill="1" applyBorder="1" applyAlignment="1">
      <alignment horizontal="center" vertical="top" wrapText="1"/>
    </xf>
    <xf numFmtId="37" fontId="9" fillId="0" borderId="31" xfId="15" applyNumberFormat="1" applyFont="1" applyFill="1" applyBorder="1" applyAlignment="1">
      <alignment horizontal="center" vertical="top"/>
    </xf>
    <xf numFmtId="37" fontId="9" fillId="0" borderId="32" xfId="15" applyNumberFormat="1" applyFont="1" applyFill="1" applyBorder="1" applyAlignment="1">
      <alignment horizontal="center" vertical="top"/>
    </xf>
    <xf numFmtId="37" fontId="9" fillId="0" borderId="30" xfId="0" applyNumberFormat="1" applyFont="1" applyFill="1" applyBorder="1" applyAlignment="1">
      <alignment horizontal="center" vertical="top" wrapText="1"/>
    </xf>
    <xf numFmtId="37" fontId="9" fillId="0" borderId="24" xfId="0" applyNumberFormat="1" applyFont="1" applyFill="1" applyBorder="1" applyAlignment="1">
      <alignment horizontal="center" vertical="top" wrapText="1"/>
    </xf>
    <xf numFmtId="0" fontId="12" fillId="0" borderId="0" xfId="0" applyFont="1" applyFill="1" applyBorder="1" applyAlignment="1">
      <alignment horizontal="center" vertical="top"/>
    </xf>
    <xf numFmtId="0" fontId="13" fillId="0" borderId="0" xfId="0" applyFont="1" applyAlignment="1">
      <alignment horizontal="center" vertical="top"/>
    </xf>
    <xf numFmtId="0" fontId="12" fillId="0" borderId="16" xfId="0" applyFont="1" applyBorder="1" applyAlignment="1">
      <alignment horizontal="center" vertical="top"/>
    </xf>
    <xf numFmtId="174" fontId="6" fillId="0" borderId="0" xfId="15" applyNumberFormat="1" applyFont="1" applyAlignment="1">
      <alignment horizontal="right"/>
    </xf>
    <xf numFmtId="0" fontId="2" fillId="0" borderId="0" xfId="0" applyFont="1" applyFill="1" applyAlignment="1">
      <alignment horizontal="justify" wrapText="1"/>
    </xf>
    <xf numFmtId="0" fontId="2" fillId="0" borderId="0" xfId="0" applyFont="1" applyFill="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horizontal="justify" vertical="top" wrapText="1"/>
    </xf>
    <xf numFmtId="0" fontId="3" fillId="0" borderId="0" xfId="0" applyFont="1" applyFill="1" applyAlignment="1">
      <alignment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0" fillId="0" borderId="0" xfId="0" applyFill="1" applyAlignment="1">
      <alignment horizontal="center" wrapText="1"/>
    </xf>
    <xf numFmtId="174" fontId="6" fillId="0" borderId="0" xfId="15" applyNumberFormat="1" applyFont="1" applyAlignment="1">
      <alignment horizontal="center"/>
    </xf>
    <xf numFmtId="0" fontId="2"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justify" vertical="top" wrapText="1"/>
    </xf>
    <xf numFmtId="0" fontId="3" fillId="0" borderId="0" xfId="0" applyNumberFormat="1" applyFont="1" applyAlignment="1">
      <alignment horizontal="justify" vertical="top" wrapText="1"/>
    </xf>
    <xf numFmtId="0" fontId="6" fillId="0" borderId="0" xfId="0" applyFont="1" applyAlignment="1">
      <alignment horizontal="right" vertical="top" wrapText="1"/>
    </xf>
    <xf numFmtId="0" fontId="3"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28575</xdr:rowOff>
    </xdr:from>
    <xdr:to>
      <xdr:col>5</xdr:col>
      <xdr:colOff>638175</xdr:colOff>
      <xdr:row>7</xdr:row>
      <xdr:rowOff>76200</xdr:rowOff>
    </xdr:to>
    <xdr:pic>
      <xdr:nvPicPr>
        <xdr:cNvPr id="1" name="Picture 1"/>
        <xdr:cNvPicPr preferRelativeResize="1">
          <a:picLocks noChangeAspect="1"/>
        </xdr:cNvPicPr>
      </xdr:nvPicPr>
      <xdr:blipFill>
        <a:blip r:embed="rId1"/>
        <a:stretch>
          <a:fillRect/>
        </a:stretch>
      </xdr:blipFill>
      <xdr:spPr>
        <a:xfrm>
          <a:off x="2771775" y="28575"/>
          <a:ext cx="17621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150</xdr:row>
      <xdr:rowOff>85725</xdr:rowOff>
    </xdr:from>
    <xdr:to>
      <xdr:col>7</xdr:col>
      <xdr:colOff>781050</xdr:colOff>
      <xdr:row>165</xdr:row>
      <xdr:rowOff>57150</xdr:rowOff>
    </xdr:to>
    <xdr:sp>
      <xdr:nvSpPr>
        <xdr:cNvPr id="1" name="TextBox 1"/>
        <xdr:cNvSpPr txBox="1">
          <a:spLocks noChangeArrowheads="1"/>
        </xdr:cNvSpPr>
      </xdr:nvSpPr>
      <xdr:spPr>
        <a:xfrm>
          <a:off x="361950" y="27327225"/>
          <a:ext cx="5895975" cy="24003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The Group’s first quarter revenue ending 31st December 2005 doubled from RM19.1 million to RM38.4 million year-on-year (yoy) as compared to corresponding period last year from continued strong demand for process equipment in the oil &amp; gas and petrochemical sectors. Gross profit rose by 29.1% to RM6.3 million on higher revenue. The  1Q 2005 margin (25.6%) was abnormally high vis-a-vis 1Q 2006 (16.4%) as it enjoyed some one-off extra-ordinary high margin variation orders. Overhead, administrative costs and interest expense are generally in-line with the higher activities. 
The fabrication division contributed over 92% of the Group’s pretax which increased by 31% from RM2.8 million to RM3.7 million. Non-destructive Testing division continued its steady profit contribution of 8% of the pretax profit while the Mechanical &amp; Electrical division incurred a RM0.2 million loss. Profit after taxation rose to RM2.5 million from RM1.9 million previously, a gain of 30%. 
</a:t>
          </a:r>
        </a:p>
      </xdr:txBody>
    </xdr:sp>
    <xdr:clientData/>
  </xdr:twoCellAnchor>
  <xdr:twoCellAnchor>
    <xdr:from>
      <xdr:col>1</xdr:col>
      <xdr:colOff>9525</xdr:colOff>
      <xdr:row>180</xdr:row>
      <xdr:rowOff>85725</xdr:rowOff>
    </xdr:from>
    <xdr:to>
      <xdr:col>7</xdr:col>
      <xdr:colOff>657225</xdr:colOff>
      <xdr:row>185</xdr:row>
      <xdr:rowOff>104775</xdr:rowOff>
    </xdr:to>
    <xdr:sp>
      <xdr:nvSpPr>
        <xdr:cNvPr id="2" name="TextBox 9"/>
        <xdr:cNvSpPr txBox="1">
          <a:spLocks noChangeArrowheads="1"/>
        </xdr:cNvSpPr>
      </xdr:nvSpPr>
      <xdr:spPr>
        <a:xfrm>
          <a:off x="361950" y="32461200"/>
          <a:ext cx="5772150" cy="971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The Group’s principal earnings contributor, the fabrication division, is currently operating at full capacity. Both current and the preceding quarter experienced capacity constraints where revenue remained unchanged at RM38.4 million. Profit from operation dropped from RM4.8 million to RM4.1 million and the profit after taxation from RM3.2 million to RM2.5 million over the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workbookViewId="0" topLeftCell="A1">
      <selection activeCell="A1" sqref="A1"/>
    </sheetView>
  </sheetViews>
  <sheetFormatPr defaultColWidth="9.140625" defaultRowHeight="12.75"/>
  <cols>
    <col min="1" max="1" width="5.28125" style="94" customWidth="1"/>
    <col min="2" max="2" width="35.28125" style="94" customWidth="1"/>
    <col min="3" max="3" width="0.9921875" style="94" customWidth="1"/>
    <col min="4" max="4" width="16.140625" style="94" customWidth="1"/>
    <col min="5" max="5" width="0.71875" style="94" customWidth="1"/>
    <col min="6" max="6" width="15.8515625" style="94" customWidth="1"/>
    <col min="7" max="7" width="1.1484375" style="94" customWidth="1"/>
    <col min="8" max="8" width="1.28515625" style="94" customWidth="1"/>
    <col min="9" max="9" width="16.140625" style="94" customWidth="1"/>
    <col min="10" max="10" width="0.9921875" style="94" customWidth="1"/>
    <col min="11" max="11" width="18.140625" style="94" customWidth="1"/>
    <col min="12" max="12" width="1.28515625" style="94" customWidth="1"/>
    <col min="13" max="16384" width="9.140625" style="94" customWidth="1"/>
  </cols>
  <sheetData>
    <row r="1" spans="1:12" ht="12.75">
      <c r="A1" s="112"/>
      <c r="B1" s="113"/>
      <c r="C1" s="113"/>
      <c r="D1" s="113"/>
      <c r="E1" s="113"/>
      <c r="F1" s="113"/>
      <c r="G1" s="113"/>
      <c r="H1" s="113"/>
      <c r="I1" s="113"/>
      <c r="J1" s="113"/>
      <c r="K1" s="113"/>
      <c r="L1" s="114"/>
    </row>
    <row r="2" spans="1:12" ht="12.75">
      <c r="A2" s="115"/>
      <c r="B2" s="87"/>
      <c r="C2" s="87"/>
      <c r="D2" s="87"/>
      <c r="E2" s="87"/>
      <c r="F2" s="87"/>
      <c r="G2" s="87"/>
      <c r="H2" s="87"/>
      <c r="I2" s="87"/>
      <c r="J2" s="87"/>
      <c r="K2" s="87"/>
      <c r="L2" s="116"/>
    </row>
    <row r="3" spans="1:12" ht="12.75">
      <c r="A3" s="115"/>
      <c r="B3" s="87"/>
      <c r="C3" s="87"/>
      <c r="D3" s="87"/>
      <c r="E3" s="87"/>
      <c r="F3" s="87"/>
      <c r="G3" s="87"/>
      <c r="H3" s="87"/>
      <c r="I3" s="87"/>
      <c r="J3" s="87"/>
      <c r="K3" s="87"/>
      <c r="L3" s="116"/>
    </row>
    <row r="4" spans="1:12" ht="12.75">
      <c r="A4" s="115"/>
      <c r="B4" s="87"/>
      <c r="C4" s="87"/>
      <c r="D4" s="87"/>
      <c r="E4" s="87"/>
      <c r="F4" s="87"/>
      <c r="G4" s="87"/>
      <c r="H4" s="87"/>
      <c r="I4" s="87"/>
      <c r="J4" s="87"/>
      <c r="K4" s="87"/>
      <c r="L4" s="116"/>
    </row>
    <row r="5" spans="1:12" ht="12.75">
      <c r="A5" s="115"/>
      <c r="B5" s="87"/>
      <c r="C5" s="87"/>
      <c r="D5" s="87"/>
      <c r="E5" s="87"/>
      <c r="F5" s="87"/>
      <c r="G5" s="87"/>
      <c r="H5" s="87"/>
      <c r="I5" s="87"/>
      <c r="J5" s="87"/>
      <c r="K5" s="87"/>
      <c r="L5" s="116"/>
    </row>
    <row r="6" spans="1:12" ht="12.75">
      <c r="A6" s="115"/>
      <c r="B6" s="87"/>
      <c r="C6" s="87"/>
      <c r="D6" s="87"/>
      <c r="E6" s="87"/>
      <c r="F6" s="87"/>
      <c r="G6" s="87"/>
      <c r="H6" s="87"/>
      <c r="I6" s="87"/>
      <c r="J6" s="87"/>
      <c r="K6" s="87"/>
      <c r="L6" s="116"/>
    </row>
    <row r="7" spans="1:12" ht="12.75">
      <c r="A7" s="115"/>
      <c r="B7" s="87"/>
      <c r="C7" s="87"/>
      <c r="D7" s="87"/>
      <c r="E7" s="87"/>
      <c r="F7" s="87"/>
      <c r="G7" s="87"/>
      <c r="H7" s="87"/>
      <c r="I7" s="87"/>
      <c r="J7" s="87"/>
      <c r="K7" s="87"/>
      <c r="L7" s="116"/>
    </row>
    <row r="8" spans="1:12" ht="12.75">
      <c r="A8" s="115"/>
      <c r="B8" s="87"/>
      <c r="C8" s="87"/>
      <c r="D8" s="87"/>
      <c r="E8" s="87"/>
      <c r="F8" s="87"/>
      <c r="G8" s="87"/>
      <c r="H8" s="87"/>
      <c r="I8" s="87"/>
      <c r="J8" s="87"/>
      <c r="K8" s="87"/>
      <c r="L8" s="116"/>
    </row>
    <row r="9" spans="1:12" ht="18.75" customHeight="1">
      <c r="A9" s="397" t="s">
        <v>34</v>
      </c>
      <c r="B9" s="398"/>
      <c r="C9" s="398"/>
      <c r="D9" s="398"/>
      <c r="E9" s="398"/>
      <c r="F9" s="398"/>
      <c r="G9" s="398"/>
      <c r="H9" s="398"/>
      <c r="I9" s="398"/>
      <c r="J9" s="398"/>
      <c r="K9" s="398"/>
      <c r="L9" s="399"/>
    </row>
    <row r="10" spans="1:12" ht="12.75">
      <c r="A10" s="400" t="s">
        <v>225</v>
      </c>
      <c r="B10" s="398"/>
      <c r="C10" s="398"/>
      <c r="D10" s="398"/>
      <c r="E10" s="398"/>
      <c r="F10" s="398"/>
      <c r="G10" s="398"/>
      <c r="H10" s="398"/>
      <c r="I10" s="398"/>
      <c r="J10" s="398"/>
      <c r="K10" s="398"/>
      <c r="L10" s="399"/>
    </row>
    <row r="11" spans="1:12" ht="12.75">
      <c r="A11" s="400" t="s">
        <v>226</v>
      </c>
      <c r="B11" s="401"/>
      <c r="C11" s="401"/>
      <c r="D11" s="401"/>
      <c r="E11" s="401"/>
      <c r="F11" s="401"/>
      <c r="G11" s="401"/>
      <c r="H11" s="401"/>
      <c r="I11" s="401"/>
      <c r="J11" s="401"/>
      <c r="K11" s="401"/>
      <c r="L11" s="402"/>
    </row>
    <row r="12" spans="1:12" ht="12.75">
      <c r="A12" s="117"/>
      <c r="B12" s="66"/>
      <c r="C12" s="87"/>
      <c r="D12" s="118"/>
      <c r="E12" s="118"/>
      <c r="F12" s="118"/>
      <c r="G12" s="118"/>
      <c r="H12" s="118"/>
      <c r="I12" s="118"/>
      <c r="J12" s="118"/>
      <c r="K12" s="118"/>
      <c r="L12" s="119"/>
    </row>
    <row r="13" spans="1:12" ht="15.75">
      <c r="A13" s="403" t="s">
        <v>213</v>
      </c>
      <c r="B13" s="404"/>
      <c r="C13" s="404"/>
      <c r="D13" s="404"/>
      <c r="E13" s="404"/>
      <c r="F13" s="404"/>
      <c r="G13" s="404"/>
      <c r="H13" s="404"/>
      <c r="I13" s="404"/>
      <c r="J13" s="404"/>
      <c r="K13" s="404"/>
      <c r="L13" s="405"/>
    </row>
    <row r="14" spans="1:12" ht="13.5" thickBot="1">
      <c r="A14" s="80"/>
      <c r="B14" s="81"/>
      <c r="C14" s="81"/>
      <c r="D14" s="81"/>
      <c r="E14" s="81"/>
      <c r="F14" s="81"/>
      <c r="G14" s="81"/>
      <c r="H14" s="81"/>
      <c r="I14" s="81"/>
      <c r="J14" s="81"/>
      <c r="K14" s="81"/>
      <c r="L14" s="83"/>
    </row>
    <row r="15" spans="1:12" ht="16.5" customHeight="1" thickBot="1">
      <c r="A15" s="390" t="s">
        <v>258</v>
      </c>
      <c r="B15" s="391"/>
      <c r="C15" s="391"/>
      <c r="D15" s="391"/>
      <c r="E15" s="391"/>
      <c r="F15" s="391"/>
      <c r="G15" s="391"/>
      <c r="H15" s="391"/>
      <c r="I15" s="391"/>
      <c r="J15" s="391"/>
      <c r="K15" s="391"/>
      <c r="L15" s="392"/>
    </row>
    <row r="16" spans="1:12" ht="12.75">
      <c r="A16" s="112"/>
      <c r="B16" s="113"/>
      <c r="C16" s="113"/>
      <c r="D16" s="113"/>
      <c r="E16" s="113"/>
      <c r="F16" s="113"/>
      <c r="G16" s="113"/>
      <c r="H16" s="113"/>
      <c r="I16" s="113"/>
      <c r="J16" s="113"/>
      <c r="K16" s="113"/>
      <c r="L16" s="114"/>
    </row>
    <row r="17" spans="1:12" ht="12.75">
      <c r="A17" s="120"/>
      <c r="B17" s="121"/>
      <c r="C17" s="87"/>
      <c r="D17" s="118"/>
      <c r="E17" s="118"/>
      <c r="F17" s="118"/>
      <c r="G17" s="118"/>
      <c r="H17" s="118"/>
      <c r="I17" s="118"/>
      <c r="J17" s="118"/>
      <c r="K17" s="118"/>
      <c r="L17" s="119"/>
    </row>
    <row r="18" spans="1:12" ht="16.5" thickBot="1">
      <c r="A18" s="393" t="s">
        <v>248</v>
      </c>
      <c r="B18" s="394"/>
      <c r="C18" s="394"/>
      <c r="D18" s="394"/>
      <c r="E18" s="394"/>
      <c r="F18" s="394"/>
      <c r="G18" s="394"/>
      <c r="H18" s="394"/>
      <c r="I18" s="394"/>
      <c r="J18" s="394"/>
      <c r="K18" s="394"/>
      <c r="L18" s="395"/>
    </row>
    <row r="19" spans="1:12" ht="16.5" thickBot="1">
      <c r="A19" s="62"/>
      <c r="B19" s="63"/>
      <c r="C19" s="63"/>
      <c r="D19" s="63"/>
      <c r="E19" s="63"/>
      <c r="F19" s="63"/>
      <c r="G19" s="63"/>
      <c r="H19" s="63"/>
      <c r="I19" s="63"/>
      <c r="J19" s="63"/>
      <c r="K19" s="63"/>
      <c r="L19" s="64"/>
    </row>
    <row r="20" spans="1:12" ht="15.75">
      <c r="A20" s="385" t="s">
        <v>214</v>
      </c>
      <c r="B20" s="386"/>
      <c r="C20" s="386"/>
      <c r="D20" s="386"/>
      <c r="E20" s="386"/>
      <c r="F20" s="386"/>
      <c r="G20" s="386"/>
      <c r="H20" s="386"/>
      <c r="I20" s="386"/>
      <c r="J20" s="386"/>
      <c r="K20" s="386"/>
      <c r="L20" s="387"/>
    </row>
    <row r="21" spans="1:12" ht="13.5" thickBot="1">
      <c r="A21" s="95"/>
      <c r="B21" s="96"/>
      <c r="C21" s="97"/>
      <c r="D21" s="97"/>
      <c r="E21" s="97"/>
      <c r="F21" s="97"/>
      <c r="G21" s="97"/>
      <c r="H21" s="97"/>
      <c r="I21" s="97"/>
      <c r="J21" s="97"/>
      <c r="K21" s="97"/>
      <c r="L21" s="98"/>
    </row>
    <row r="22" spans="1:12" ht="12.75">
      <c r="A22" s="65"/>
      <c r="B22" s="99"/>
      <c r="C22" s="100"/>
      <c r="D22" s="101"/>
      <c r="E22" s="101"/>
      <c r="F22" s="101"/>
      <c r="G22" s="101"/>
      <c r="H22" s="102"/>
      <c r="I22" s="101"/>
      <c r="J22" s="101"/>
      <c r="K22" s="101"/>
      <c r="L22" s="103"/>
    </row>
    <row r="23" spans="1:12" ht="12.75">
      <c r="A23" s="65"/>
      <c r="B23" s="99"/>
      <c r="C23" s="100"/>
      <c r="D23" s="104" t="s">
        <v>44</v>
      </c>
      <c r="E23" s="105"/>
      <c r="F23" s="106"/>
      <c r="G23" s="107"/>
      <c r="H23" s="108"/>
      <c r="I23" s="104" t="s">
        <v>45</v>
      </c>
      <c r="J23" s="105"/>
      <c r="K23" s="106"/>
      <c r="L23" s="103"/>
    </row>
    <row r="24" spans="1:12" ht="12.75">
      <c r="A24" s="65"/>
      <c r="B24" s="99"/>
      <c r="C24" s="100"/>
      <c r="D24" s="111" t="s">
        <v>221</v>
      </c>
      <c r="E24" s="127"/>
      <c r="F24" s="128" t="s">
        <v>233</v>
      </c>
      <c r="G24" s="107"/>
      <c r="H24" s="108"/>
      <c r="I24" s="111" t="s">
        <v>221</v>
      </c>
      <c r="J24" s="127"/>
      <c r="K24" s="128" t="s">
        <v>222</v>
      </c>
      <c r="L24" s="103"/>
    </row>
    <row r="25" spans="1:12" ht="12.75">
      <c r="A25" s="65"/>
      <c r="B25" s="99"/>
      <c r="C25" s="100"/>
      <c r="D25" s="111" t="s">
        <v>52</v>
      </c>
      <c r="E25" s="129"/>
      <c r="F25" s="128" t="s">
        <v>232</v>
      </c>
      <c r="G25" s="107"/>
      <c r="H25" s="108"/>
      <c r="I25" s="111" t="s">
        <v>223</v>
      </c>
      <c r="J25" s="109"/>
      <c r="K25" s="125" t="s">
        <v>224</v>
      </c>
      <c r="L25" s="103"/>
    </row>
    <row r="26" spans="1:12" ht="12.75">
      <c r="A26" s="65"/>
      <c r="B26" s="66"/>
      <c r="C26" s="66"/>
      <c r="D26" s="154">
        <v>38717</v>
      </c>
      <c r="E26" s="155"/>
      <c r="F26" s="154">
        <v>38352</v>
      </c>
      <c r="G26" s="156"/>
      <c r="H26" s="157"/>
      <c r="I26" s="154">
        <f>+D26</f>
        <v>38717</v>
      </c>
      <c r="J26" s="155"/>
      <c r="K26" s="154">
        <f>+F26</f>
        <v>38352</v>
      </c>
      <c r="L26" s="67"/>
    </row>
    <row r="27" spans="1:12" ht="12.75">
      <c r="A27" s="65"/>
      <c r="B27" s="66"/>
      <c r="C27" s="66"/>
      <c r="D27" s="110" t="s">
        <v>5</v>
      </c>
      <c r="E27" s="110"/>
      <c r="F27" s="110" t="s">
        <v>5</v>
      </c>
      <c r="G27" s="125"/>
      <c r="H27" s="110"/>
      <c r="I27" s="110" t="s">
        <v>5</v>
      </c>
      <c r="J27" s="110"/>
      <c r="K27" s="110" t="s">
        <v>5</v>
      </c>
      <c r="L27" s="67"/>
    </row>
    <row r="28" spans="1:12" ht="12.75">
      <c r="A28" s="65"/>
      <c r="B28" s="74"/>
      <c r="C28" s="66"/>
      <c r="D28" s="68"/>
      <c r="E28" s="68"/>
      <c r="F28" s="68"/>
      <c r="G28" s="68"/>
      <c r="H28" s="69"/>
      <c r="I28" s="68"/>
      <c r="J28" s="68"/>
      <c r="K28" s="68"/>
      <c r="L28" s="67"/>
    </row>
    <row r="29" spans="1:12" s="168" customFormat="1" ht="12.75">
      <c r="A29" s="162">
        <v>1</v>
      </c>
      <c r="B29" s="163" t="s">
        <v>0</v>
      </c>
      <c r="C29" s="163"/>
      <c r="D29" s="164">
        <f>+'Income Statement'!D15</f>
        <v>38390</v>
      </c>
      <c r="E29" s="165"/>
      <c r="F29" s="164">
        <f>+'Income Statement'!E15</f>
        <v>19128</v>
      </c>
      <c r="G29" s="165"/>
      <c r="H29" s="166"/>
      <c r="I29" s="164">
        <f>+'Income Statement'!F15</f>
        <v>38390</v>
      </c>
      <c r="J29" s="165"/>
      <c r="K29" s="164">
        <f>+'Income Statement'!G15</f>
        <v>19128</v>
      </c>
      <c r="L29" s="167"/>
    </row>
    <row r="30" spans="1:12" s="168" customFormat="1" ht="12.75">
      <c r="A30" s="162"/>
      <c r="B30" s="163"/>
      <c r="C30" s="163"/>
      <c r="D30" s="169"/>
      <c r="E30" s="165"/>
      <c r="F30" s="169"/>
      <c r="G30" s="165"/>
      <c r="H30" s="166"/>
      <c r="I30" s="169"/>
      <c r="J30" s="165"/>
      <c r="K30" s="169"/>
      <c r="L30" s="167"/>
    </row>
    <row r="31" spans="1:12" s="168" customFormat="1" ht="12.75">
      <c r="A31" s="162">
        <v>2</v>
      </c>
      <c r="B31" s="163" t="s">
        <v>227</v>
      </c>
      <c r="C31" s="163"/>
      <c r="D31" s="169">
        <f>+'Income Statement'!D35</f>
        <v>3654</v>
      </c>
      <c r="E31" s="165"/>
      <c r="F31" s="169">
        <f>+'Income Statement'!E35</f>
        <v>2787</v>
      </c>
      <c r="G31" s="165"/>
      <c r="H31" s="166"/>
      <c r="I31" s="169">
        <f>+'Income Statement'!F35</f>
        <v>3654</v>
      </c>
      <c r="J31" s="165"/>
      <c r="K31" s="169">
        <f>+'Income Statement'!G35</f>
        <v>2787</v>
      </c>
      <c r="L31" s="167"/>
    </row>
    <row r="32" spans="1:12" s="168" customFormat="1" ht="12.75">
      <c r="A32" s="162"/>
      <c r="B32" s="163"/>
      <c r="C32" s="163"/>
      <c r="D32" s="169"/>
      <c r="E32" s="165"/>
      <c r="F32" s="169"/>
      <c r="G32" s="165"/>
      <c r="H32" s="166"/>
      <c r="I32" s="169"/>
      <c r="J32" s="165"/>
      <c r="K32" s="169"/>
      <c r="L32" s="167"/>
    </row>
    <row r="33" spans="1:12" s="168" customFormat="1" ht="12.75">
      <c r="A33" s="162">
        <v>3</v>
      </c>
      <c r="B33" s="163" t="s">
        <v>228</v>
      </c>
      <c r="C33" s="163"/>
      <c r="D33" s="169">
        <f>+'Income Statement'!D39</f>
        <v>2529</v>
      </c>
      <c r="E33" s="165"/>
      <c r="F33" s="169">
        <f>+'Income Statement'!E39</f>
        <v>1947</v>
      </c>
      <c r="G33" s="165"/>
      <c r="H33" s="166"/>
      <c r="I33" s="169">
        <f>+'Income Statement'!F39</f>
        <v>2529</v>
      </c>
      <c r="J33" s="165"/>
      <c r="K33" s="169">
        <f>+'Income Statement'!G39</f>
        <v>1947</v>
      </c>
      <c r="L33" s="167"/>
    </row>
    <row r="34" spans="1:12" s="168" customFormat="1" ht="12.75">
      <c r="A34" s="162"/>
      <c r="B34" s="163"/>
      <c r="C34" s="163"/>
      <c r="D34" s="169"/>
      <c r="E34" s="165"/>
      <c r="F34" s="169"/>
      <c r="G34" s="165"/>
      <c r="H34" s="166"/>
      <c r="I34" s="169"/>
      <c r="J34" s="165"/>
      <c r="K34" s="169"/>
      <c r="L34" s="167"/>
    </row>
    <row r="35" spans="1:12" s="168" customFormat="1" ht="12.75">
      <c r="A35" s="162">
        <v>4</v>
      </c>
      <c r="B35" s="163" t="s">
        <v>229</v>
      </c>
      <c r="C35" s="163"/>
      <c r="D35" s="169">
        <f>+'Income Statement'!D39</f>
        <v>2529</v>
      </c>
      <c r="E35" s="165"/>
      <c r="F35" s="169">
        <f>+'Income Statement'!E39</f>
        <v>1947</v>
      </c>
      <c r="G35" s="165"/>
      <c r="H35" s="166"/>
      <c r="I35" s="169">
        <f>+'Income Statement'!F39</f>
        <v>2529</v>
      </c>
      <c r="J35" s="165"/>
      <c r="K35" s="169">
        <f>+'Income Statement'!G39</f>
        <v>1947</v>
      </c>
      <c r="L35" s="167"/>
    </row>
    <row r="36" spans="1:12" s="168" customFormat="1" ht="12.75">
      <c r="A36" s="162"/>
      <c r="B36" s="163"/>
      <c r="C36" s="163"/>
      <c r="D36" s="169"/>
      <c r="E36" s="165"/>
      <c r="F36" s="169"/>
      <c r="G36" s="165"/>
      <c r="H36" s="166"/>
      <c r="I36" s="169"/>
      <c r="J36" s="165"/>
      <c r="K36" s="169"/>
      <c r="L36" s="167"/>
    </row>
    <row r="37" spans="1:12" s="168" customFormat="1" ht="12.75">
      <c r="A37" s="162">
        <v>5</v>
      </c>
      <c r="B37" s="163" t="s">
        <v>230</v>
      </c>
      <c r="C37" s="163"/>
      <c r="D37" s="170">
        <f>+'Income Statement'!D46</f>
        <v>2.566082296303025</v>
      </c>
      <c r="E37" s="165"/>
      <c r="F37" s="170">
        <f>+'Income Statement'!E46</f>
        <v>1.9359160686710872</v>
      </c>
      <c r="G37" s="165"/>
      <c r="H37" s="166"/>
      <c r="I37" s="170">
        <f>+'Income Statement'!F46</f>
        <v>2.566082296303025</v>
      </c>
      <c r="J37" s="165"/>
      <c r="K37" s="170">
        <f>+'Income Statement'!G46</f>
        <v>1.9359160686710872</v>
      </c>
      <c r="L37" s="167"/>
    </row>
    <row r="38" spans="1:12" s="168" customFormat="1" ht="12.75">
      <c r="A38" s="162"/>
      <c r="B38" s="163"/>
      <c r="C38" s="163"/>
      <c r="D38" s="169"/>
      <c r="E38" s="165"/>
      <c r="F38" s="169"/>
      <c r="G38" s="165"/>
      <c r="H38" s="166"/>
      <c r="I38" s="169"/>
      <c r="J38" s="165"/>
      <c r="K38" s="169"/>
      <c r="L38" s="167"/>
    </row>
    <row r="39" spans="1:12" s="168" customFormat="1" ht="12.75">
      <c r="A39" s="162">
        <v>6</v>
      </c>
      <c r="B39" s="163" t="s">
        <v>215</v>
      </c>
      <c r="C39" s="163"/>
      <c r="D39" s="171">
        <v>0</v>
      </c>
      <c r="E39" s="172"/>
      <c r="F39" s="171">
        <v>0</v>
      </c>
      <c r="G39" s="172"/>
      <c r="H39" s="173"/>
      <c r="I39" s="171">
        <v>0</v>
      </c>
      <c r="J39" s="174">
        <v>0</v>
      </c>
      <c r="K39" s="171">
        <v>0</v>
      </c>
      <c r="L39" s="167"/>
    </row>
    <row r="40" spans="1:12" ht="12.75">
      <c r="A40" s="65"/>
      <c r="B40" s="74"/>
      <c r="C40" s="66"/>
      <c r="D40" s="75"/>
      <c r="E40" s="75"/>
      <c r="F40" s="75"/>
      <c r="G40" s="75"/>
      <c r="H40" s="76"/>
      <c r="I40" s="75"/>
      <c r="J40" s="75"/>
      <c r="K40" s="75"/>
      <c r="L40" s="73"/>
    </row>
    <row r="41" spans="1:12" ht="12.75">
      <c r="A41" s="65"/>
      <c r="B41" s="74"/>
      <c r="C41" s="66"/>
      <c r="D41" s="378" t="s">
        <v>216</v>
      </c>
      <c r="E41" s="379"/>
      <c r="F41" s="380"/>
      <c r="G41" s="77"/>
      <c r="H41" s="78"/>
      <c r="I41" s="378" t="s">
        <v>217</v>
      </c>
      <c r="J41" s="379"/>
      <c r="K41" s="380"/>
      <c r="L41" s="73"/>
    </row>
    <row r="42" spans="1:12" ht="12.75">
      <c r="A42" s="65"/>
      <c r="B42" s="74"/>
      <c r="C42" s="66"/>
      <c r="D42" s="381"/>
      <c r="E42" s="377"/>
      <c r="F42" s="396"/>
      <c r="G42" s="77"/>
      <c r="H42" s="78"/>
      <c r="I42" s="381"/>
      <c r="J42" s="377"/>
      <c r="K42" s="396"/>
      <c r="L42" s="73"/>
    </row>
    <row r="43" spans="1:12" ht="12.75">
      <c r="A43" s="65"/>
      <c r="B43" s="74"/>
      <c r="C43" s="66"/>
      <c r="D43" s="72"/>
      <c r="E43" s="71"/>
      <c r="F43" s="79"/>
      <c r="G43" s="71"/>
      <c r="H43" s="72"/>
      <c r="I43" s="72"/>
      <c r="J43" s="71"/>
      <c r="K43" s="79"/>
      <c r="L43" s="73"/>
    </row>
    <row r="44" spans="1:12" s="168" customFormat="1" ht="12.75">
      <c r="A44" s="162">
        <v>7</v>
      </c>
      <c r="B44" s="163" t="s">
        <v>275</v>
      </c>
      <c r="C44" s="163"/>
      <c r="D44" s="382">
        <f>+'Balance Sheet'!D40/'Balance Sheet'!D37</f>
        <v>1.1928649286947044</v>
      </c>
      <c r="E44" s="383"/>
      <c r="F44" s="384"/>
      <c r="G44" s="172"/>
      <c r="H44" s="173"/>
      <c r="I44" s="382">
        <f>+'Balance Sheet'!G40/'Balance Sheet'!G37</f>
        <v>1.167204105731674</v>
      </c>
      <c r="J44" s="383"/>
      <c r="K44" s="384"/>
      <c r="L44" s="167"/>
    </row>
    <row r="45" spans="1:12" ht="13.5" thickBot="1">
      <c r="A45" s="80"/>
      <c r="B45" s="133"/>
      <c r="C45" s="81"/>
      <c r="D45" s="82"/>
      <c r="E45" s="82"/>
      <c r="F45" s="82"/>
      <c r="G45" s="134"/>
      <c r="H45" s="82"/>
      <c r="I45" s="82"/>
      <c r="J45" s="82"/>
      <c r="K45" s="82"/>
      <c r="L45" s="83"/>
    </row>
    <row r="46" spans="1:12" ht="12.75">
      <c r="A46" s="84"/>
      <c r="B46" s="74"/>
      <c r="C46" s="66"/>
      <c r="D46" s="66"/>
      <c r="E46" s="66"/>
      <c r="F46" s="66"/>
      <c r="G46" s="66"/>
      <c r="H46" s="66"/>
      <c r="I46" s="66"/>
      <c r="J46" s="66"/>
      <c r="K46" s="66"/>
      <c r="L46" s="66"/>
    </row>
    <row r="47" spans="1:12" ht="13.5" thickBot="1">
      <c r="A47" s="84"/>
      <c r="B47" s="66"/>
      <c r="C47" s="66"/>
      <c r="D47" s="66"/>
      <c r="E47" s="66"/>
      <c r="F47" s="66"/>
      <c r="G47" s="66"/>
      <c r="H47" s="66"/>
      <c r="I47" s="66"/>
      <c r="J47" s="66"/>
      <c r="K47" s="66"/>
      <c r="L47" s="66"/>
    </row>
    <row r="48" spans="1:12" ht="15.75">
      <c r="A48" s="385" t="s">
        <v>218</v>
      </c>
      <c r="B48" s="386"/>
      <c r="C48" s="386"/>
      <c r="D48" s="386"/>
      <c r="E48" s="386"/>
      <c r="F48" s="386"/>
      <c r="G48" s="386"/>
      <c r="H48" s="386"/>
      <c r="I48" s="386"/>
      <c r="J48" s="386"/>
      <c r="K48" s="386"/>
      <c r="L48" s="387"/>
    </row>
    <row r="49" spans="1:12" ht="13.5" thickBot="1">
      <c r="A49" s="95"/>
      <c r="B49" s="96"/>
      <c r="C49" s="97"/>
      <c r="D49" s="97"/>
      <c r="E49" s="97"/>
      <c r="F49" s="97"/>
      <c r="G49" s="97"/>
      <c r="H49" s="97"/>
      <c r="I49" s="97"/>
      <c r="J49" s="97"/>
      <c r="K49" s="97"/>
      <c r="L49" s="122"/>
    </row>
    <row r="50" spans="1:12" ht="12.75">
      <c r="A50" s="85"/>
      <c r="B50" s="86"/>
      <c r="C50" s="87"/>
      <c r="D50" s="87"/>
      <c r="E50" s="87"/>
      <c r="F50" s="87"/>
      <c r="G50" s="135"/>
      <c r="H50" s="87"/>
      <c r="I50" s="87"/>
      <c r="J50" s="87"/>
      <c r="K50" s="87"/>
      <c r="L50" s="88"/>
    </row>
    <row r="51" spans="1:12" ht="12.75">
      <c r="A51" s="65"/>
      <c r="B51" s="66"/>
      <c r="C51" s="66"/>
      <c r="D51" s="104" t="s">
        <v>44</v>
      </c>
      <c r="E51" s="123"/>
      <c r="F51" s="124"/>
      <c r="G51" s="107"/>
      <c r="H51" s="108"/>
      <c r="I51" s="104" t="s">
        <v>45</v>
      </c>
      <c r="J51" s="123"/>
      <c r="K51" s="124"/>
      <c r="L51" s="67"/>
    </row>
    <row r="52" spans="1:12" s="132" customFormat="1" ht="12.75">
      <c r="A52" s="130"/>
      <c r="B52" s="70"/>
      <c r="C52" s="70"/>
      <c r="D52" s="111" t="s">
        <v>221</v>
      </c>
      <c r="E52" s="126"/>
      <c r="F52" s="128" t="s">
        <v>222</v>
      </c>
      <c r="G52" s="107"/>
      <c r="H52" s="108"/>
      <c r="I52" s="111" t="s">
        <v>221</v>
      </c>
      <c r="J52" s="127"/>
      <c r="K52" s="128" t="s">
        <v>222</v>
      </c>
      <c r="L52" s="131"/>
    </row>
    <row r="53" spans="1:12" s="132" customFormat="1" ht="12.75">
      <c r="A53" s="130"/>
      <c r="B53" s="70"/>
      <c r="C53" s="70"/>
      <c r="D53" s="111" t="s">
        <v>52</v>
      </c>
      <c r="E53" s="109"/>
      <c r="F53" s="129" t="s">
        <v>52</v>
      </c>
      <c r="G53" s="107"/>
      <c r="H53" s="108"/>
      <c r="I53" s="109" t="s">
        <v>223</v>
      </c>
      <c r="J53" s="125"/>
      <c r="K53" s="125" t="s">
        <v>224</v>
      </c>
      <c r="L53" s="131"/>
    </row>
    <row r="54" spans="1:12" ht="12.75">
      <c r="A54" s="65"/>
      <c r="B54" s="66"/>
      <c r="C54" s="66"/>
      <c r="D54" s="154">
        <f>+D26</f>
        <v>38717</v>
      </c>
      <c r="E54" s="155"/>
      <c r="F54" s="154">
        <f>+F26</f>
        <v>38352</v>
      </c>
      <c r="G54" s="156"/>
      <c r="H54" s="157"/>
      <c r="I54" s="154">
        <f>+D54</f>
        <v>38717</v>
      </c>
      <c r="J54" s="155"/>
      <c r="K54" s="154">
        <f>+F54</f>
        <v>38352</v>
      </c>
      <c r="L54" s="67"/>
    </row>
    <row r="55" spans="1:12" ht="12.75">
      <c r="A55" s="65"/>
      <c r="B55" s="66"/>
      <c r="C55" s="66"/>
      <c r="D55" s="151" t="s">
        <v>5</v>
      </c>
      <c r="E55" s="110"/>
      <c r="F55" s="152" t="s">
        <v>5</v>
      </c>
      <c r="G55" s="110"/>
      <c r="H55" s="111"/>
      <c r="I55" s="152" t="s">
        <v>5</v>
      </c>
      <c r="J55" s="110"/>
      <c r="K55" s="152" t="s">
        <v>5</v>
      </c>
      <c r="L55" s="67"/>
    </row>
    <row r="56" spans="1:12" ht="12.75">
      <c r="A56" s="65"/>
      <c r="B56" s="66"/>
      <c r="C56" s="66"/>
      <c r="D56" s="91"/>
      <c r="E56" s="90"/>
      <c r="F56" s="92"/>
      <c r="G56" s="89"/>
      <c r="H56" s="90"/>
      <c r="I56" s="90"/>
      <c r="J56" s="89"/>
      <c r="K56" s="90"/>
      <c r="L56" s="67"/>
    </row>
    <row r="57" spans="1:12" s="168" customFormat="1" ht="12.75">
      <c r="A57" s="162">
        <v>1</v>
      </c>
      <c r="B57" s="163" t="s">
        <v>231</v>
      </c>
      <c r="C57" s="163"/>
      <c r="D57" s="169">
        <f>+'Income Statement'!D25</f>
        <v>4056</v>
      </c>
      <c r="E57" s="175"/>
      <c r="F57" s="169">
        <f>+'Income Statement'!E25</f>
        <v>3143</v>
      </c>
      <c r="G57" s="176"/>
      <c r="H57" s="175"/>
      <c r="I57" s="169">
        <f>+'Income Statement'!F25</f>
        <v>4056</v>
      </c>
      <c r="J57" s="176"/>
      <c r="K57" s="169">
        <f>+'Income Statement'!G25</f>
        <v>3143</v>
      </c>
      <c r="L57" s="177"/>
    </row>
    <row r="58" spans="1:12" s="183" customFormat="1" ht="12.75">
      <c r="A58" s="162"/>
      <c r="B58" s="163"/>
      <c r="C58" s="163"/>
      <c r="D58" s="178"/>
      <c r="E58" s="179"/>
      <c r="F58" s="180"/>
      <c r="G58" s="181"/>
      <c r="H58" s="179"/>
      <c r="I58" s="179"/>
      <c r="J58" s="181"/>
      <c r="K58" s="179"/>
      <c r="L58" s="182"/>
    </row>
    <row r="59" spans="1:12" s="183" customFormat="1" ht="12.75">
      <c r="A59" s="184">
        <v>2</v>
      </c>
      <c r="B59" s="185" t="s">
        <v>219</v>
      </c>
      <c r="C59" s="185"/>
      <c r="D59" s="186">
        <f>+I59</f>
        <v>29</v>
      </c>
      <c r="E59" s="187"/>
      <c r="F59" s="211">
        <f>+K59</f>
        <v>101</v>
      </c>
      <c r="G59" s="188"/>
      <c r="H59" s="187"/>
      <c r="I59" s="186">
        <f>-Cashflow!C15</f>
        <v>29</v>
      </c>
      <c r="J59" s="188"/>
      <c r="K59" s="186">
        <f>-Cashflow!D15</f>
        <v>101</v>
      </c>
      <c r="L59" s="182"/>
    </row>
    <row r="60" spans="1:12" s="183" customFormat="1" ht="12.75">
      <c r="A60" s="184"/>
      <c r="B60" s="185"/>
      <c r="C60" s="185"/>
      <c r="D60" s="178"/>
      <c r="E60" s="179"/>
      <c r="F60" s="180"/>
      <c r="G60" s="181"/>
      <c r="H60" s="179"/>
      <c r="I60" s="179"/>
      <c r="J60" s="181"/>
      <c r="K60" s="179"/>
      <c r="L60" s="182"/>
    </row>
    <row r="61" spans="1:12" s="183" customFormat="1" ht="12.75">
      <c r="A61" s="184">
        <v>3</v>
      </c>
      <c r="B61" s="185" t="s">
        <v>220</v>
      </c>
      <c r="C61" s="185"/>
      <c r="D61" s="189">
        <f>+I61</f>
        <v>120</v>
      </c>
      <c r="E61" s="190"/>
      <c r="F61" s="189">
        <f>K61</f>
        <v>256</v>
      </c>
      <c r="G61" s="188"/>
      <c r="H61" s="187"/>
      <c r="I61" s="189">
        <f>+Cashflow!C16</f>
        <v>120</v>
      </c>
      <c r="J61" s="191"/>
      <c r="K61" s="189">
        <f>Cashflow!D16</f>
        <v>256</v>
      </c>
      <c r="L61" s="182"/>
    </row>
    <row r="62" spans="1:12" ht="13.5" thickBot="1">
      <c r="A62" s="80"/>
      <c r="B62" s="81"/>
      <c r="C62" s="81"/>
      <c r="D62" s="93"/>
      <c r="E62" s="93"/>
      <c r="F62" s="93"/>
      <c r="G62" s="136"/>
      <c r="H62" s="93"/>
      <c r="I62" s="93"/>
      <c r="J62" s="93"/>
      <c r="K62" s="93"/>
      <c r="L62" s="83"/>
    </row>
    <row r="63" spans="1:12" ht="12.75">
      <c r="A63" s="84"/>
      <c r="B63" s="388"/>
      <c r="C63" s="388"/>
      <c r="D63" s="388"/>
      <c r="E63" s="388"/>
      <c r="F63" s="388"/>
      <c r="G63" s="388"/>
      <c r="H63" s="388"/>
      <c r="I63" s="388"/>
      <c r="J63" s="388"/>
      <c r="K63" s="388"/>
      <c r="L63" s="66"/>
    </row>
    <row r="64" spans="1:12" ht="12.75">
      <c r="A64" s="84"/>
      <c r="B64" s="389"/>
      <c r="C64" s="389"/>
      <c r="D64" s="389"/>
      <c r="E64" s="389"/>
      <c r="F64" s="389"/>
      <c r="G64" s="389"/>
      <c r="H64" s="389"/>
      <c r="I64" s="389"/>
      <c r="J64" s="389"/>
      <c r="K64" s="389"/>
      <c r="L64" s="66"/>
    </row>
    <row r="65" spans="1:12" ht="12.75">
      <c r="A65" s="84"/>
      <c r="B65" s="66"/>
      <c r="C65" s="66"/>
      <c r="D65" s="89"/>
      <c r="E65" s="89"/>
      <c r="F65" s="89"/>
      <c r="G65" s="89"/>
      <c r="H65" s="89"/>
      <c r="I65" s="89"/>
      <c r="J65" s="89"/>
      <c r="K65" s="89"/>
      <c r="L65" s="66"/>
    </row>
    <row r="66" spans="1:12" ht="12.75">
      <c r="A66" s="84"/>
      <c r="B66" s="66"/>
      <c r="C66" s="66"/>
      <c r="D66" s="89"/>
      <c r="E66" s="89"/>
      <c r="F66" s="89"/>
      <c r="G66" s="89"/>
      <c r="H66" s="89"/>
      <c r="I66" s="89"/>
      <c r="J66" s="89"/>
      <c r="K66" s="89"/>
      <c r="L66" s="66"/>
    </row>
  </sheetData>
  <mergeCells count="13">
    <mergeCell ref="A9:L9"/>
    <mergeCell ref="A10:L10"/>
    <mergeCell ref="A11:L11"/>
    <mergeCell ref="A13:L13"/>
    <mergeCell ref="A15:L15"/>
    <mergeCell ref="A18:L18"/>
    <mergeCell ref="A20:L20"/>
    <mergeCell ref="D41:F42"/>
    <mergeCell ref="I41:K42"/>
    <mergeCell ref="D44:F44"/>
    <mergeCell ref="I44:K44"/>
    <mergeCell ref="A48:L48"/>
    <mergeCell ref="B63:K64"/>
  </mergeCells>
  <printOptions horizontalCentered="1"/>
  <pageMargins left="0.5" right="0.33" top="0.64" bottom="1" header="0.5" footer="0.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zoomScale="85" zoomScaleNormal="85" zoomScaleSheetLayoutView="100" workbookViewId="0" topLeftCell="A1">
      <selection activeCell="B1" sqref="B1:G1"/>
    </sheetView>
  </sheetViews>
  <sheetFormatPr defaultColWidth="9.140625" defaultRowHeight="12.75"/>
  <cols>
    <col min="1" max="1" width="4.00390625" style="31" customWidth="1"/>
    <col min="2" max="2" width="35.57421875" style="31" customWidth="1"/>
    <col min="3" max="3" width="4.28125" style="32" customWidth="1"/>
    <col min="4" max="4" width="12.7109375" style="32" customWidth="1"/>
    <col min="5" max="5" width="13.7109375" style="251" customWidth="1"/>
    <col min="6" max="6" width="12.8515625" style="195" customWidth="1"/>
    <col min="7" max="7" width="13.140625" style="195" customWidth="1"/>
    <col min="8" max="8" width="1.1484375" style="31" customWidth="1"/>
    <col min="9" max="16384" width="9.140625" style="31" customWidth="1"/>
  </cols>
  <sheetData>
    <row r="1" spans="2:7" s="40" customFormat="1" ht="18" customHeight="1">
      <c r="B1" s="410" t="s">
        <v>34</v>
      </c>
      <c r="C1" s="410"/>
      <c r="D1" s="410"/>
      <c r="E1" s="410"/>
      <c r="F1" s="410"/>
      <c r="G1" s="410"/>
    </row>
    <row r="2" spans="2:7" s="40" customFormat="1" ht="18" customHeight="1">
      <c r="B2" s="410" t="s">
        <v>35</v>
      </c>
      <c r="C2" s="410"/>
      <c r="D2" s="410"/>
      <c r="E2" s="410"/>
      <c r="F2" s="410"/>
      <c r="G2" s="410"/>
    </row>
    <row r="3" spans="2:7" s="40" customFormat="1" ht="18" customHeight="1" thickBot="1">
      <c r="B3" s="39"/>
      <c r="C3" s="39"/>
      <c r="D3" s="39"/>
      <c r="E3" s="329"/>
      <c r="F3" s="329"/>
      <c r="G3" s="329"/>
    </row>
    <row r="4" spans="1:8" s="40" customFormat="1" ht="21" customHeight="1">
      <c r="A4" s="213"/>
      <c r="B4" s="407" t="s">
        <v>249</v>
      </c>
      <c r="C4" s="408"/>
      <c r="D4" s="408"/>
      <c r="E4" s="408"/>
      <c r="F4" s="408"/>
      <c r="G4" s="408"/>
      <c r="H4" s="214"/>
    </row>
    <row r="5" spans="1:8" s="40" customFormat="1" ht="20.25" customHeight="1" thickBot="1">
      <c r="A5" s="231"/>
      <c r="B5" s="409"/>
      <c r="C5" s="409"/>
      <c r="D5" s="409"/>
      <c r="E5" s="409"/>
      <c r="F5" s="409"/>
      <c r="G5" s="409"/>
      <c r="H5" s="232"/>
    </row>
    <row r="6" spans="1:8" ht="18" customHeight="1">
      <c r="A6" s="217"/>
      <c r="B6" s="233"/>
      <c r="C6" s="233"/>
      <c r="D6" s="233"/>
      <c r="E6" s="330"/>
      <c r="F6" s="330"/>
      <c r="G6" s="330"/>
      <c r="H6" s="219"/>
    </row>
    <row r="7" spans="1:8" ht="12.75" customHeight="1">
      <c r="A7" s="217"/>
      <c r="B7" s="33"/>
      <c r="C7" s="220"/>
      <c r="D7" s="411" t="s">
        <v>44</v>
      </c>
      <c r="E7" s="411"/>
      <c r="F7" s="412" t="s">
        <v>45</v>
      </c>
      <c r="G7" s="412"/>
      <c r="H7" s="219"/>
    </row>
    <row r="8" spans="1:8" ht="12.75">
      <c r="A8" s="217"/>
      <c r="B8" s="33"/>
      <c r="C8" s="218"/>
      <c r="D8" s="158" t="s">
        <v>46</v>
      </c>
      <c r="E8" s="331" t="s">
        <v>47</v>
      </c>
      <c r="F8" s="331" t="s">
        <v>48</v>
      </c>
      <c r="G8" s="331" t="s">
        <v>47</v>
      </c>
      <c r="H8" s="219"/>
    </row>
    <row r="9" spans="1:8" ht="12.75">
      <c r="A9" s="217"/>
      <c r="B9" s="33"/>
      <c r="C9" s="234"/>
      <c r="D9" s="158" t="s">
        <v>49</v>
      </c>
      <c r="E9" s="331" t="s">
        <v>50</v>
      </c>
      <c r="F9" s="331" t="s">
        <v>51</v>
      </c>
      <c r="G9" s="331" t="s">
        <v>50</v>
      </c>
      <c r="H9" s="219"/>
    </row>
    <row r="10" spans="1:8" ht="15" customHeight="1">
      <c r="A10" s="217"/>
      <c r="B10" s="33"/>
      <c r="C10" s="218"/>
      <c r="D10" s="159"/>
      <c r="E10" s="331" t="s">
        <v>52</v>
      </c>
      <c r="F10" s="332"/>
      <c r="G10" s="331" t="s">
        <v>51</v>
      </c>
      <c r="H10" s="219"/>
    </row>
    <row r="11" spans="1:8" ht="12.75">
      <c r="A11" s="217"/>
      <c r="B11" s="33"/>
      <c r="C11" s="218"/>
      <c r="D11" s="160" t="s">
        <v>250</v>
      </c>
      <c r="E11" s="333" t="s">
        <v>251</v>
      </c>
      <c r="F11" s="334" t="str">
        <f>D11</f>
        <v>31-12-2005</v>
      </c>
      <c r="G11" s="334" t="str">
        <f>E11</f>
        <v>31-12-2004</v>
      </c>
      <c r="H11" s="219"/>
    </row>
    <row r="12" spans="1:8" ht="12.75">
      <c r="A12" s="217"/>
      <c r="B12" s="33"/>
      <c r="C12" s="218"/>
      <c r="D12" s="153" t="s">
        <v>5</v>
      </c>
      <c r="E12" s="335" t="s">
        <v>5</v>
      </c>
      <c r="F12" s="335" t="s">
        <v>5</v>
      </c>
      <c r="G12" s="335" t="s">
        <v>5</v>
      </c>
      <c r="H12" s="219"/>
    </row>
    <row r="13" spans="1:8" ht="12.75">
      <c r="A13" s="217"/>
      <c r="B13" s="33"/>
      <c r="C13" s="218" t="s">
        <v>12</v>
      </c>
      <c r="D13" s="140"/>
      <c r="E13" s="336"/>
      <c r="F13" s="337"/>
      <c r="G13" s="337"/>
      <c r="H13" s="219"/>
    </row>
    <row r="14" spans="1:8" ht="12.75">
      <c r="A14" s="217"/>
      <c r="B14" s="33"/>
      <c r="C14" s="235"/>
      <c r="D14" s="204"/>
      <c r="E14" s="204"/>
      <c r="F14" s="205"/>
      <c r="G14" s="205"/>
      <c r="H14" s="219"/>
    </row>
    <row r="15" spans="1:8" ht="12.75">
      <c r="A15" s="217"/>
      <c r="B15" s="33" t="s">
        <v>0</v>
      </c>
      <c r="C15" s="236" t="s">
        <v>26</v>
      </c>
      <c r="D15" s="206">
        <v>38390</v>
      </c>
      <c r="E15" s="206">
        <v>19128</v>
      </c>
      <c r="F15" s="206">
        <f>+D15</f>
        <v>38390</v>
      </c>
      <c r="G15" s="206">
        <f>+E15</f>
        <v>19128</v>
      </c>
      <c r="H15" s="219"/>
    </row>
    <row r="16" spans="1:8" ht="12.75">
      <c r="A16" s="217"/>
      <c r="B16" s="33"/>
      <c r="C16" s="237"/>
      <c r="D16" s="207"/>
      <c r="E16" s="207"/>
      <c r="F16" s="207"/>
      <c r="G16" s="206"/>
      <c r="H16" s="219"/>
    </row>
    <row r="17" spans="1:8" ht="12.75">
      <c r="A17" s="217"/>
      <c r="B17" s="33" t="s">
        <v>42</v>
      </c>
      <c r="C17" s="237"/>
      <c r="D17" s="208">
        <v>-32079</v>
      </c>
      <c r="E17" s="208">
        <v>-14240</v>
      </c>
      <c r="F17" s="208">
        <f>+D17</f>
        <v>-32079</v>
      </c>
      <c r="G17" s="208">
        <f>+E17</f>
        <v>-14240</v>
      </c>
      <c r="H17" s="219"/>
    </row>
    <row r="18" spans="1:8" ht="12.75">
      <c r="A18" s="217"/>
      <c r="B18" s="33"/>
      <c r="C18" s="237"/>
      <c r="D18" s="207"/>
      <c r="E18" s="207"/>
      <c r="F18" s="207"/>
      <c r="G18" s="206"/>
      <c r="H18" s="219"/>
    </row>
    <row r="19" spans="1:8" ht="12.75">
      <c r="A19" s="217"/>
      <c r="B19" s="33" t="s">
        <v>43</v>
      </c>
      <c r="C19" s="237"/>
      <c r="D19" s="207">
        <f>SUM(D15:D18)</f>
        <v>6311</v>
      </c>
      <c r="E19" s="207">
        <f>SUM(E15:E18)</f>
        <v>4888</v>
      </c>
      <c r="F19" s="207">
        <f>SUM(F15:F18)</f>
        <v>6311</v>
      </c>
      <c r="G19" s="207">
        <f>SUM(G15:G18)</f>
        <v>4888</v>
      </c>
      <c r="H19" s="219"/>
    </row>
    <row r="20" spans="1:8" ht="12.75">
      <c r="A20" s="217"/>
      <c r="B20" s="33"/>
      <c r="C20" s="237"/>
      <c r="D20" s="207"/>
      <c r="E20" s="207"/>
      <c r="F20" s="207"/>
      <c r="G20" s="206"/>
      <c r="H20" s="219"/>
    </row>
    <row r="21" spans="1:8" ht="12.75">
      <c r="A21" s="217"/>
      <c r="B21" s="33" t="s">
        <v>14</v>
      </c>
      <c r="C21" s="236"/>
      <c r="D21" s="206">
        <f>-153-2213</f>
        <v>-2366</v>
      </c>
      <c r="E21" s="206">
        <v>-2058</v>
      </c>
      <c r="F21" s="206">
        <f>+D21</f>
        <v>-2366</v>
      </c>
      <c r="G21" s="206">
        <f>+E21</f>
        <v>-2058</v>
      </c>
      <c r="H21" s="219"/>
    </row>
    <row r="22" spans="1:8" ht="12.75">
      <c r="A22" s="217"/>
      <c r="B22" s="33"/>
      <c r="C22" s="237"/>
      <c r="D22" s="207"/>
      <c r="E22" s="207"/>
      <c r="F22" s="207"/>
      <c r="G22" s="206"/>
      <c r="H22" s="219"/>
    </row>
    <row r="23" spans="1:8" ht="12.75">
      <c r="A23" s="217"/>
      <c r="B23" s="33" t="s">
        <v>15</v>
      </c>
      <c r="C23" s="236"/>
      <c r="D23" s="208">
        <v>111</v>
      </c>
      <c r="E23" s="208">
        <v>313</v>
      </c>
      <c r="F23" s="208">
        <f>+D23</f>
        <v>111</v>
      </c>
      <c r="G23" s="208">
        <f>+E23</f>
        <v>313</v>
      </c>
      <c r="H23" s="219"/>
    </row>
    <row r="24" spans="1:8" ht="12.75">
      <c r="A24" s="217"/>
      <c r="B24" s="33"/>
      <c r="C24" s="220"/>
      <c r="D24" s="207"/>
      <c r="E24" s="207"/>
      <c r="F24" s="207"/>
      <c r="G24" s="206"/>
      <c r="H24" s="219"/>
    </row>
    <row r="25" spans="1:8" ht="12.75">
      <c r="A25" s="217"/>
      <c r="B25" s="33" t="s">
        <v>16</v>
      </c>
      <c r="C25" s="220"/>
      <c r="D25" s="207">
        <f>SUM(D19:D24)</f>
        <v>4056</v>
      </c>
      <c r="E25" s="207">
        <f>SUM(E19:E24)</f>
        <v>3143</v>
      </c>
      <c r="F25" s="207">
        <f>SUM(F19:F24)</f>
        <v>4056</v>
      </c>
      <c r="G25" s="207">
        <f>SUM(G19:G24)</f>
        <v>3143</v>
      </c>
      <c r="H25" s="219"/>
    </row>
    <row r="26" spans="1:8" ht="12.75">
      <c r="A26" s="217"/>
      <c r="B26" s="33"/>
      <c r="C26" s="220"/>
      <c r="D26" s="207"/>
      <c r="E26" s="207"/>
      <c r="F26" s="207"/>
      <c r="G26" s="206"/>
      <c r="H26" s="219"/>
    </row>
    <row r="27" spans="1:8" ht="12.75">
      <c r="A27" s="217"/>
      <c r="B27" s="33" t="s">
        <v>36</v>
      </c>
      <c r="C27" s="220"/>
      <c r="D27" s="206">
        <v>0</v>
      </c>
      <c r="E27" s="206">
        <v>0</v>
      </c>
      <c r="F27" s="206">
        <f>D27</f>
        <v>0</v>
      </c>
      <c r="G27" s="206">
        <v>0</v>
      </c>
      <c r="H27" s="219"/>
    </row>
    <row r="28" spans="1:8" ht="12.75">
      <c r="A28" s="217"/>
      <c r="B28" s="33"/>
      <c r="C28" s="220"/>
      <c r="D28" s="207"/>
      <c r="E28" s="207"/>
      <c r="F28" s="207"/>
      <c r="G28" s="206"/>
      <c r="H28" s="219"/>
    </row>
    <row r="29" spans="1:8" ht="12.75">
      <c r="A29" s="217"/>
      <c r="B29" s="33" t="s">
        <v>202</v>
      </c>
      <c r="C29" s="220"/>
      <c r="D29" s="207">
        <v>0</v>
      </c>
      <c r="E29" s="207">
        <v>0</v>
      </c>
      <c r="F29" s="207">
        <v>0</v>
      </c>
      <c r="G29" s="206">
        <v>0</v>
      </c>
      <c r="H29" s="219"/>
    </row>
    <row r="30" spans="1:8" ht="12.75">
      <c r="A30" s="217"/>
      <c r="B30" s="33"/>
      <c r="C30" s="220"/>
      <c r="D30" s="207"/>
      <c r="E30" s="207"/>
      <c r="F30" s="207"/>
      <c r="G30" s="206"/>
      <c r="H30" s="219"/>
    </row>
    <row r="31" spans="1:8" ht="12.75">
      <c r="A31" s="217"/>
      <c r="B31" s="33" t="s">
        <v>17</v>
      </c>
      <c r="C31" s="220"/>
      <c r="D31" s="206">
        <v>-402</v>
      </c>
      <c r="E31" s="206">
        <v>-356</v>
      </c>
      <c r="F31" s="206">
        <f>+D31</f>
        <v>-402</v>
      </c>
      <c r="G31" s="206">
        <f>+E31</f>
        <v>-356</v>
      </c>
      <c r="H31" s="219"/>
    </row>
    <row r="32" spans="1:8" ht="12.75">
      <c r="A32" s="217"/>
      <c r="B32" s="33"/>
      <c r="C32" s="220"/>
      <c r="D32" s="206"/>
      <c r="E32" s="206"/>
      <c r="F32" s="206"/>
      <c r="G32" s="206"/>
      <c r="H32" s="219"/>
    </row>
    <row r="33" spans="1:8" ht="12.75">
      <c r="A33" s="217"/>
      <c r="B33" s="33" t="s">
        <v>236</v>
      </c>
      <c r="C33" s="220"/>
      <c r="D33" s="206">
        <v>0</v>
      </c>
      <c r="E33" s="206">
        <v>0</v>
      </c>
      <c r="F33" s="206">
        <v>0</v>
      </c>
      <c r="G33" s="206">
        <v>0</v>
      </c>
      <c r="H33" s="219"/>
    </row>
    <row r="34" spans="1:8" ht="12.75">
      <c r="A34" s="217"/>
      <c r="B34" s="33"/>
      <c r="C34" s="220"/>
      <c r="D34" s="209"/>
      <c r="E34" s="209"/>
      <c r="F34" s="209"/>
      <c r="G34" s="208"/>
      <c r="H34" s="219"/>
    </row>
    <row r="35" spans="1:8" ht="12.75">
      <c r="A35" s="217"/>
      <c r="B35" s="33" t="s">
        <v>185</v>
      </c>
      <c r="C35" s="220" t="s">
        <v>26</v>
      </c>
      <c r="D35" s="207">
        <f>SUM(D25:D34)</f>
        <v>3654</v>
      </c>
      <c r="E35" s="207">
        <f>SUM(E25:E34)</f>
        <v>2787</v>
      </c>
      <c r="F35" s="207">
        <f>SUM(F25:F34)</f>
        <v>3654</v>
      </c>
      <c r="G35" s="207">
        <f>SUM(G25:G34)</f>
        <v>2787</v>
      </c>
      <c r="H35" s="219"/>
    </row>
    <row r="36" spans="1:8" ht="12.75" customHeight="1">
      <c r="A36" s="217"/>
      <c r="B36" s="33"/>
      <c r="C36" s="220"/>
      <c r="D36" s="207"/>
      <c r="E36" s="207"/>
      <c r="F36" s="207"/>
      <c r="G36" s="206"/>
      <c r="H36" s="219"/>
    </row>
    <row r="37" spans="1:8" ht="12.75">
      <c r="A37" s="217"/>
      <c r="B37" s="33" t="s">
        <v>1</v>
      </c>
      <c r="C37" s="220" t="s">
        <v>13</v>
      </c>
      <c r="D37" s="206">
        <v>-1125</v>
      </c>
      <c r="E37" s="206">
        <v>-840</v>
      </c>
      <c r="F37" s="206">
        <f>+D37</f>
        <v>-1125</v>
      </c>
      <c r="G37" s="206">
        <f>+E37</f>
        <v>-840</v>
      </c>
      <c r="H37" s="219"/>
    </row>
    <row r="38" spans="1:8" ht="12.75">
      <c r="A38" s="217"/>
      <c r="B38" s="33"/>
      <c r="C38" s="220"/>
      <c r="D38" s="209"/>
      <c r="E38" s="209"/>
      <c r="F38" s="209"/>
      <c r="G38" s="208"/>
      <c r="H38" s="219"/>
    </row>
    <row r="39" spans="1:8" ht="15" customHeight="1" thickBot="1">
      <c r="A39" s="217"/>
      <c r="B39" s="33" t="s">
        <v>186</v>
      </c>
      <c r="C39" s="220"/>
      <c r="D39" s="210">
        <f>SUM(D35:D38)</f>
        <v>2529</v>
      </c>
      <c r="E39" s="210">
        <f>SUM(E35:E38)</f>
        <v>1947</v>
      </c>
      <c r="F39" s="210">
        <f>SUM(F35:F38)</f>
        <v>2529</v>
      </c>
      <c r="G39" s="210">
        <f>SUM(G35:G38)</f>
        <v>1947</v>
      </c>
      <c r="H39" s="219"/>
    </row>
    <row r="40" spans="1:10" s="195" customFormat="1" ht="13.5" hidden="1" thickTop="1">
      <c r="A40" s="239"/>
      <c r="B40" s="366"/>
      <c r="C40" s="367"/>
      <c r="D40" s="368"/>
      <c r="E40" s="368"/>
      <c r="F40" s="368"/>
      <c r="G40" s="368"/>
      <c r="H40" s="369"/>
      <c r="I40" s="370"/>
      <c r="J40" s="370"/>
    </row>
    <row r="41" spans="1:10" s="195" customFormat="1" ht="12.75" hidden="1">
      <c r="A41" s="239"/>
      <c r="B41" s="371" t="s">
        <v>80</v>
      </c>
      <c r="C41" s="371"/>
      <c r="D41" s="372">
        <v>-269</v>
      </c>
      <c r="E41" s="372">
        <v>-242</v>
      </c>
      <c r="F41" s="372">
        <f>+D41</f>
        <v>-269</v>
      </c>
      <c r="G41" s="368">
        <f>+E41</f>
        <v>-242</v>
      </c>
      <c r="H41" s="369"/>
      <c r="I41" s="370"/>
      <c r="J41" s="373" t="s">
        <v>247</v>
      </c>
    </row>
    <row r="42" spans="1:10" s="195" customFormat="1" ht="12.75" hidden="1">
      <c r="A42" s="239"/>
      <c r="B42" s="371"/>
      <c r="C42" s="371"/>
      <c r="D42" s="374"/>
      <c r="E42" s="374"/>
      <c r="F42" s="374"/>
      <c r="G42" s="374"/>
      <c r="H42" s="369"/>
      <c r="I42" s="370"/>
      <c r="J42" s="370"/>
    </row>
    <row r="43" spans="1:10" s="195" customFormat="1" ht="12.75" customHeight="1" hidden="1">
      <c r="A43" s="239"/>
      <c r="B43" s="366"/>
      <c r="C43" s="375"/>
      <c r="D43" s="372"/>
      <c r="E43" s="372"/>
      <c r="F43" s="372"/>
      <c r="G43" s="372"/>
      <c r="H43" s="369"/>
      <c r="I43" s="370"/>
      <c r="J43" s="370"/>
    </row>
    <row r="44" spans="1:10" s="195" customFormat="1" ht="26.25" hidden="1" thickBot="1">
      <c r="A44" s="239"/>
      <c r="B44" s="375" t="s">
        <v>187</v>
      </c>
      <c r="C44" s="375"/>
      <c r="D44" s="376">
        <f>SUM(D39:D42)</f>
        <v>2260</v>
      </c>
      <c r="E44" s="376">
        <f>SUM(E39:E42)</f>
        <v>1705</v>
      </c>
      <c r="F44" s="376">
        <f>SUM(F39:F42)</f>
        <v>2260</v>
      </c>
      <c r="G44" s="376">
        <f>SUM(G39:G42)</f>
        <v>1705</v>
      </c>
      <c r="H44" s="369"/>
      <c r="I44" s="370"/>
      <c r="J44" s="370"/>
    </row>
    <row r="45" spans="1:8" ht="13.5" thickTop="1">
      <c r="A45" s="217"/>
      <c r="B45" s="238"/>
      <c r="C45" s="238"/>
      <c r="D45" s="52"/>
      <c r="E45" s="338"/>
      <c r="F45" s="338"/>
      <c r="G45" s="338"/>
      <c r="H45" s="219"/>
    </row>
    <row r="46" spans="1:8" s="195" customFormat="1" ht="12.75">
      <c r="A46" s="239"/>
      <c r="B46" s="196" t="s">
        <v>28</v>
      </c>
      <c r="C46" s="240" t="s">
        <v>25</v>
      </c>
      <c r="D46" s="241">
        <f>(D44/88072)*100</f>
        <v>2.566082296303025</v>
      </c>
      <c r="E46" s="241">
        <f>+'Explanatory Notes'!F296</f>
        <v>1.9359160686710872</v>
      </c>
      <c r="F46" s="241">
        <f>(F44/88072)*100</f>
        <v>2.566082296303025</v>
      </c>
      <c r="G46" s="241">
        <f>+E46</f>
        <v>1.9359160686710872</v>
      </c>
      <c r="H46" s="242"/>
    </row>
    <row r="47" spans="1:8" s="195" customFormat="1" ht="12.75">
      <c r="A47" s="239"/>
      <c r="B47" s="196"/>
      <c r="C47" s="240"/>
      <c r="D47" s="241"/>
      <c r="E47" s="339"/>
      <c r="F47" s="241"/>
      <c r="G47" s="339"/>
      <c r="H47" s="242"/>
    </row>
    <row r="48" spans="1:8" s="195" customFormat="1" ht="12.75">
      <c r="A48" s="239"/>
      <c r="B48" s="196"/>
      <c r="C48" s="240"/>
      <c r="D48" s="196"/>
      <c r="E48" s="196"/>
      <c r="F48" s="196"/>
      <c r="G48" s="196"/>
      <c r="H48" s="242"/>
    </row>
    <row r="49" spans="1:8" s="195" customFormat="1" ht="12.75">
      <c r="A49" s="239"/>
      <c r="B49" s="196" t="s">
        <v>206</v>
      </c>
      <c r="C49" s="240"/>
      <c r="D49" s="241">
        <f>((D39+73)/112875)*100</f>
        <v>2.3052048726467333</v>
      </c>
      <c r="E49" s="241">
        <v>1.81</v>
      </c>
      <c r="F49" s="241">
        <f>((F39+73)/112875)*100</f>
        <v>2.3052048726467333</v>
      </c>
      <c r="G49" s="241">
        <f>+E49</f>
        <v>1.81</v>
      </c>
      <c r="H49" s="242"/>
    </row>
    <row r="50" spans="1:8" s="195" customFormat="1" ht="13.5" thickBot="1">
      <c r="A50" s="243"/>
      <c r="B50" s="244"/>
      <c r="C50" s="245"/>
      <c r="D50" s="245"/>
      <c r="E50" s="245"/>
      <c r="F50" s="244"/>
      <c r="G50" s="244"/>
      <c r="H50" s="246"/>
    </row>
    <row r="51" spans="2:6" ht="12.75">
      <c r="B51" s="30"/>
      <c r="C51" s="30"/>
      <c r="D51" s="30"/>
      <c r="E51" s="340"/>
      <c r="F51" s="340"/>
    </row>
    <row r="52" spans="2:5" ht="12.75">
      <c r="B52" s="37" t="s">
        <v>2</v>
      </c>
      <c r="C52" s="34"/>
      <c r="D52" s="34"/>
      <c r="E52" s="341"/>
    </row>
    <row r="53" spans="3:5" ht="12.75">
      <c r="C53" s="34"/>
      <c r="D53" s="34"/>
      <c r="E53" s="341"/>
    </row>
    <row r="54" spans="2:7" ht="15" customHeight="1">
      <c r="B54" s="413" t="s">
        <v>211</v>
      </c>
      <c r="C54" s="406"/>
      <c r="D54" s="406"/>
      <c r="E54" s="406"/>
      <c r="F54" s="406"/>
      <c r="G54" s="406"/>
    </row>
    <row r="55" spans="2:7" ht="18" customHeight="1">
      <c r="B55" s="406"/>
      <c r="C55" s="406"/>
      <c r="D55" s="406"/>
      <c r="E55" s="406"/>
      <c r="F55" s="406"/>
      <c r="G55" s="406"/>
    </row>
    <row r="56" spans="2:7" ht="12.75" customHeight="1">
      <c r="B56" s="414"/>
      <c r="C56" s="415"/>
      <c r="D56" s="415"/>
      <c r="E56" s="415"/>
      <c r="F56" s="415"/>
      <c r="G56" s="415"/>
    </row>
    <row r="57" spans="2:7" ht="12.75" customHeight="1">
      <c r="B57" s="415"/>
      <c r="C57" s="415"/>
      <c r="D57" s="415"/>
      <c r="E57" s="415"/>
      <c r="F57" s="415"/>
      <c r="G57" s="415"/>
    </row>
    <row r="58" spans="2:7" ht="12.75" customHeight="1">
      <c r="B58" s="30"/>
      <c r="C58" s="30"/>
      <c r="D58" s="30"/>
      <c r="E58" s="340"/>
      <c r="F58" s="340"/>
      <c r="G58" s="340"/>
    </row>
    <row r="59" spans="2:7" ht="12.75" customHeight="1">
      <c r="B59" s="414"/>
      <c r="C59" s="415"/>
      <c r="D59" s="415"/>
      <c r="E59" s="415"/>
      <c r="F59" s="415"/>
      <c r="G59" s="415"/>
    </row>
    <row r="60" spans="2:7" ht="12.75">
      <c r="B60" s="415"/>
      <c r="C60" s="415"/>
      <c r="D60" s="415"/>
      <c r="E60" s="415"/>
      <c r="F60" s="415"/>
      <c r="G60" s="415"/>
    </row>
    <row r="61" spans="2:7" ht="12.75">
      <c r="B61" s="406" t="s">
        <v>56</v>
      </c>
      <c r="C61" s="406"/>
      <c r="D61" s="406"/>
      <c r="E61" s="406"/>
      <c r="F61" s="406"/>
      <c r="G61" s="406"/>
    </row>
    <row r="62" spans="2:7" ht="12.75">
      <c r="B62" s="406"/>
      <c r="C62" s="406"/>
      <c r="D62" s="406"/>
      <c r="E62" s="406"/>
      <c r="F62" s="406"/>
      <c r="G62" s="406"/>
    </row>
  </sheetData>
  <mergeCells count="9">
    <mergeCell ref="B61:G62"/>
    <mergeCell ref="B4:G5"/>
    <mergeCell ref="B1:G1"/>
    <mergeCell ref="B2:G2"/>
    <mergeCell ref="D7:E7"/>
    <mergeCell ref="F7:G7"/>
    <mergeCell ref="B54:G55"/>
    <mergeCell ref="B56:G57"/>
    <mergeCell ref="B59:G60"/>
  </mergeCells>
  <printOptions horizontalCentered="1"/>
  <pageMargins left="0.54" right="0.5" top="0.42" bottom="0.5" header="0" footer="0"/>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H57"/>
  <sheetViews>
    <sheetView zoomScaleSheetLayoutView="75" workbookViewId="0" topLeftCell="A1">
      <selection activeCell="B1" sqref="B1:G1"/>
    </sheetView>
  </sheetViews>
  <sheetFormatPr defaultColWidth="9.140625" defaultRowHeight="12.75"/>
  <cols>
    <col min="1" max="1" width="2.140625" style="31" customWidth="1"/>
    <col min="2" max="2" width="33.8515625" style="31" customWidth="1"/>
    <col min="3" max="3" width="6.421875" style="32" bestFit="1" customWidth="1"/>
    <col min="4" max="4" width="22.8515625" style="31" customWidth="1"/>
    <col min="5" max="5" width="1.28515625" style="31" customWidth="1"/>
    <col min="6" max="6" width="1.28515625" style="33" customWidth="1"/>
    <col min="7" max="7" width="22.8515625" style="195" customWidth="1"/>
    <col min="8" max="8" width="1.28515625" style="31" customWidth="1"/>
    <col min="9" max="13" width="9.140625" style="31" customWidth="1"/>
    <col min="14" max="14" width="11.140625" style="31" bestFit="1" customWidth="1"/>
    <col min="15" max="16384" width="9.140625" style="31" customWidth="1"/>
  </cols>
  <sheetData>
    <row r="1" spans="2:7" s="40" customFormat="1" ht="18" customHeight="1">
      <c r="B1" s="410" t="s">
        <v>34</v>
      </c>
      <c r="C1" s="410"/>
      <c r="D1" s="410"/>
      <c r="E1" s="410"/>
      <c r="F1" s="410"/>
      <c r="G1" s="410"/>
    </row>
    <row r="2" spans="2:7" s="40" customFormat="1" ht="18" customHeight="1">
      <c r="B2" s="410" t="s">
        <v>35</v>
      </c>
      <c r="C2" s="410"/>
      <c r="D2" s="410"/>
      <c r="E2" s="410"/>
      <c r="F2" s="410"/>
      <c r="G2" s="410"/>
    </row>
    <row r="3" spans="2:7" s="40" customFormat="1" ht="18" customHeight="1" thickBot="1">
      <c r="B3" s="410"/>
      <c r="C3" s="410"/>
      <c r="D3" s="410"/>
      <c r="E3" s="410"/>
      <c r="F3" s="410"/>
      <c r="G3" s="410"/>
    </row>
    <row r="4" spans="1:8" s="40" customFormat="1" ht="18" customHeight="1">
      <c r="A4" s="213"/>
      <c r="B4" s="416" t="s">
        <v>53</v>
      </c>
      <c r="C4" s="416"/>
      <c r="D4" s="416"/>
      <c r="E4" s="416"/>
      <c r="F4" s="416"/>
      <c r="G4" s="416"/>
      <c r="H4" s="214"/>
    </row>
    <row r="5" spans="1:8" s="40" customFormat="1" ht="18" customHeight="1" thickBot="1">
      <c r="A5" s="231"/>
      <c r="B5" s="419" t="s">
        <v>252</v>
      </c>
      <c r="C5" s="419"/>
      <c r="D5" s="419"/>
      <c r="E5" s="419"/>
      <c r="F5" s="419"/>
      <c r="G5" s="419"/>
      <c r="H5" s="232"/>
    </row>
    <row r="6" spans="1:8" ht="12.75">
      <c r="A6" s="217"/>
      <c r="B6" s="33"/>
      <c r="C6" s="218"/>
      <c r="D6" s="33"/>
      <c r="E6" s="33"/>
      <c r="F6" s="276"/>
      <c r="G6" s="196"/>
      <c r="H6" s="219"/>
    </row>
    <row r="7" spans="1:8" ht="12.75" customHeight="1">
      <c r="A7" s="217"/>
      <c r="B7" s="33"/>
      <c r="C7" s="220"/>
      <c r="D7" s="417" t="s">
        <v>27</v>
      </c>
      <c r="E7" s="274"/>
      <c r="F7" s="277"/>
      <c r="G7" s="342" t="s">
        <v>188</v>
      </c>
      <c r="H7" s="219"/>
    </row>
    <row r="8" spans="1:8" ht="12.75" customHeight="1">
      <c r="A8" s="217"/>
      <c r="B8" s="33"/>
      <c r="C8" s="220"/>
      <c r="D8" s="418"/>
      <c r="E8" s="274"/>
      <c r="F8" s="278"/>
      <c r="G8" s="343"/>
      <c r="H8" s="219"/>
    </row>
    <row r="9" spans="1:8" ht="12.75" customHeight="1">
      <c r="A9" s="217"/>
      <c r="B9" s="33"/>
      <c r="C9" s="220"/>
      <c r="D9" s="161" t="s">
        <v>250</v>
      </c>
      <c r="E9" s="275"/>
      <c r="F9" s="279"/>
      <c r="G9" s="344" t="s">
        <v>235</v>
      </c>
      <c r="H9" s="219"/>
    </row>
    <row r="10" spans="1:8" ht="12.75" customHeight="1">
      <c r="A10" s="217"/>
      <c r="B10" s="33"/>
      <c r="C10" s="220"/>
      <c r="D10" s="41" t="s">
        <v>5</v>
      </c>
      <c r="E10" s="41"/>
      <c r="F10" s="277"/>
      <c r="G10" s="345" t="s">
        <v>5</v>
      </c>
      <c r="H10" s="219"/>
    </row>
    <row r="11" spans="1:8" ht="12.75" customHeight="1">
      <c r="A11" s="217"/>
      <c r="B11" s="33"/>
      <c r="C11" s="220"/>
      <c r="D11" s="41"/>
      <c r="E11" s="41"/>
      <c r="F11" s="277"/>
      <c r="G11" s="345"/>
      <c r="H11" s="219"/>
    </row>
    <row r="12" spans="1:8" ht="12.75" customHeight="1">
      <c r="A12" s="217"/>
      <c r="B12" s="33" t="s">
        <v>9</v>
      </c>
      <c r="C12" s="218" t="s">
        <v>12</v>
      </c>
      <c r="D12" s="141">
        <v>42783</v>
      </c>
      <c r="E12" s="36"/>
      <c r="F12" s="280"/>
      <c r="G12" s="346">
        <v>43230</v>
      </c>
      <c r="H12" s="219"/>
    </row>
    <row r="13" spans="1:8" ht="12.75" customHeight="1">
      <c r="A13" s="217"/>
      <c r="B13" s="33" t="s">
        <v>38</v>
      </c>
      <c r="C13" s="220"/>
      <c r="D13" s="138">
        <v>130</v>
      </c>
      <c r="E13" s="36"/>
      <c r="F13" s="280"/>
      <c r="G13" s="207">
        <v>130</v>
      </c>
      <c r="H13" s="219"/>
    </row>
    <row r="14" spans="1:8" ht="12.75" customHeight="1">
      <c r="A14" s="217"/>
      <c r="B14" s="33" t="s">
        <v>37</v>
      </c>
      <c r="C14" s="220"/>
      <c r="D14" s="139">
        <v>15210</v>
      </c>
      <c r="E14" s="36"/>
      <c r="F14" s="280"/>
      <c r="G14" s="209">
        <v>15210</v>
      </c>
      <c r="H14" s="219"/>
    </row>
    <row r="15" spans="1:8" ht="12.75" customHeight="1">
      <c r="A15" s="217"/>
      <c r="B15" s="33"/>
      <c r="C15" s="220"/>
      <c r="D15" s="139">
        <f>SUM(D12:D14)</f>
        <v>58123</v>
      </c>
      <c r="E15" s="36"/>
      <c r="F15" s="280"/>
      <c r="G15" s="209">
        <f>SUM(G12:G14)</f>
        <v>58570</v>
      </c>
      <c r="H15" s="219"/>
    </row>
    <row r="16" spans="1:8" ht="12.75" customHeight="1">
      <c r="A16" s="217"/>
      <c r="B16" s="33"/>
      <c r="C16" s="220"/>
      <c r="D16" s="36"/>
      <c r="E16" s="36"/>
      <c r="F16" s="280"/>
      <c r="G16" s="197"/>
      <c r="H16" s="219"/>
    </row>
    <row r="17" spans="1:8" ht="12.75" customHeight="1">
      <c r="A17" s="217"/>
      <c r="B17" s="221" t="s">
        <v>6</v>
      </c>
      <c r="C17" s="222"/>
      <c r="D17" s="36"/>
      <c r="E17" s="36"/>
      <c r="F17" s="280"/>
      <c r="G17" s="197"/>
      <c r="H17" s="219"/>
    </row>
    <row r="18" spans="1:8" ht="12.75" customHeight="1">
      <c r="A18" s="217"/>
      <c r="B18" s="33" t="s">
        <v>3</v>
      </c>
      <c r="C18" s="220"/>
      <c r="D18" s="141">
        <v>7125</v>
      </c>
      <c r="E18" s="36"/>
      <c r="F18" s="280"/>
      <c r="G18" s="346">
        <v>5033</v>
      </c>
      <c r="H18" s="219"/>
    </row>
    <row r="19" spans="1:8" ht="12.75" customHeight="1">
      <c r="A19" s="217"/>
      <c r="B19" s="33" t="s">
        <v>62</v>
      </c>
      <c r="C19" s="220"/>
      <c r="D19" s="138">
        <f>34375+1619</f>
        <v>35994</v>
      </c>
      <c r="E19" s="36"/>
      <c r="F19" s="280"/>
      <c r="G19" s="207">
        <f>53383-G20</f>
        <v>35195</v>
      </c>
      <c r="H19" s="219"/>
    </row>
    <row r="20" spans="1:8" ht="12.75" customHeight="1">
      <c r="A20" s="217"/>
      <c r="B20" s="33" t="s">
        <v>259</v>
      </c>
      <c r="C20" s="220"/>
      <c r="D20" s="138">
        <v>20060</v>
      </c>
      <c r="E20" s="36"/>
      <c r="F20" s="280"/>
      <c r="G20" s="207">
        <v>18188</v>
      </c>
      <c r="H20" s="219"/>
    </row>
    <row r="21" spans="1:8" ht="12.75" customHeight="1">
      <c r="A21" s="217"/>
      <c r="B21" s="33" t="s">
        <v>10</v>
      </c>
      <c r="C21" s="220"/>
      <c r="D21" s="138">
        <v>3159</v>
      </c>
      <c r="E21" s="36"/>
      <c r="F21" s="280"/>
      <c r="G21" s="207">
        <v>10958</v>
      </c>
      <c r="H21" s="219"/>
    </row>
    <row r="22" spans="1:8" ht="12.75" customHeight="1">
      <c r="A22" s="217"/>
      <c r="B22" s="33" t="s">
        <v>18</v>
      </c>
      <c r="C22" s="220"/>
      <c r="D22" s="139">
        <v>25643</v>
      </c>
      <c r="E22" s="36"/>
      <c r="F22" s="280"/>
      <c r="G22" s="209">
        <v>16347</v>
      </c>
      <c r="H22" s="219"/>
    </row>
    <row r="23" spans="1:8" ht="12.75" customHeight="1">
      <c r="A23" s="217"/>
      <c r="B23" s="33"/>
      <c r="C23" s="220"/>
      <c r="D23" s="142">
        <f>SUM(D18:D22)</f>
        <v>91981</v>
      </c>
      <c r="E23" s="36"/>
      <c r="F23" s="280"/>
      <c r="G23" s="347">
        <f>SUM(G18:G22)</f>
        <v>85721</v>
      </c>
      <c r="H23" s="219"/>
    </row>
    <row r="24" spans="1:8" ht="12.75" customHeight="1">
      <c r="A24" s="217"/>
      <c r="B24" s="33"/>
      <c r="C24" s="220"/>
      <c r="D24" s="36"/>
      <c r="E24" s="36"/>
      <c r="F24" s="280"/>
      <c r="G24" s="197"/>
      <c r="H24" s="219"/>
    </row>
    <row r="25" spans="1:8" ht="12.75" customHeight="1">
      <c r="A25" s="217"/>
      <c r="B25" s="33"/>
      <c r="C25" s="220"/>
      <c r="D25" s="36"/>
      <c r="E25" s="36"/>
      <c r="F25" s="280"/>
      <c r="G25" s="197"/>
      <c r="H25" s="219"/>
    </row>
    <row r="26" spans="1:8" ht="12.75" customHeight="1">
      <c r="A26" s="217"/>
      <c r="B26" s="221" t="s">
        <v>7</v>
      </c>
      <c r="C26" s="222"/>
      <c r="D26" s="36"/>
      <c r="E26" s="36"/>
      <c r="F26" s="280"/>
      <c r="G26" s="197"/>
      <c r="H26" s="219"/>
    </row>
    <row r="27" spans="1:8" ht="12.75" customHeight="1">
      <c r="A27" s="217"/>
      <c r="B27" s="33" t="s">
        <v>201</v>
      </c>
      <c r="C27" s="220"/>
      <c r="D27" s="141">
        <f>8411+1984+1370</f>
        <v>11765</v>
      </c>
      <c r="E27" s="36"/>
      <c r="F27" s="280"/>
      <c r="G27" s="346">
        <f>22043-G28</f>
        <v>16799</v>
      </c>
      <c r="H27" s="219"/>
    </row>
    <row r="28" spans="1:8" ht="12.75" customHeight="1">
      <c r="A28" s="217"/>
      <c r="B28" s="33" t="s">
        <v>260</v>
      </c>
      <c r="C28" s="220"/>
      <c r="D28" s="138">
        <v>5089</v>
      </c>
      <c r="E28" s="36"/>
      <c r="F28" s="280"/>
      <c r="G28" s="207">
        <v>5244</v>
      </c>
      <c r="H28" s="219"/>
    </row>
    <row r="29" spans="1:8" ht="12.75" customHeight="1">
      <c r="A29" s="217"/>
      <c r="B29" s="33" t="s">
        <v>19</v>
      </c>
      <c r="C29" s="220" t="s">
        <v>22</v>
      </c>
      <c r="D29" s="138">
        <f>245+17082</f>
        <v>17327</v>
      </c>
      <c r="E29" s="36"/>
      <c r="F29" s="280"/>
      <c r="G29" s="207">
        <v>8482</v>
      </c>
      <c r="H29" s="219"/>
    </row>
    <row r="30" spans="1:8" ht="12.75" customHeight="1">
      <c r="A30" s="217"/>
      <c r="B30" s="33" t="s">
        <v>1</v>
      </c>
      <c r="C30" s="220"/>
      <c r="D30" s="139">
        <v>2699</v>
      </c>
      <c r="E30" s="36"/>
      <c r="F30" s="280"/>
      <c r="G30" s="209">
        <v>2730</v>
      </c>
      <c r="H30" s="219"/>
    </row>
    <row r="31" spans="1:8" ht="12.75" customHeight="1">
      <c r="A31" s="217"/>
      <c r="B31" s="223"/>
      <c r="C31" s="224"/>
      <c r="D31" s="142">
        <f>SUM(D27:D30)</f>
        <v>36880</v>
      </c>
      <c r="E31" s="36"/>
      <c r="F31" s="280"/>
      <c r="G31" s="347">
        <f>SUM(G27:G30)</f>
        <v>33255</v>
      </c>
      <c r="H31" s="219"/>
    </row>
    <row r="32" spans="1:8" ht="12.75" customHeight="1">
      <c r="A32" s="217"/>
      <c r="B32" s="33"/>
      <c r="C32" s="220"/>
      <c r="D32" s="36"/>
      <c r="E32" s="36"/>
      <c r="F32" s="280"/>
      <c r="G32" s="197"/>
      <c r="H32" s="219"/>
    </row>
    <row r="33" spans="1:8" ht="12.75" customHeight="1">
      <c r="A33" s="217"/>
      <c r="B33" s="33" t="s">
        <v>39</v>
      </c>
      <c r="C33" s="220"/>
      <c r="D33" s="36">
        <f>+D23-D31</f>
        <v>55101</v>
      </c>
      <c r="E33" s="36"/>
      <c r="F33" s="280"/>
      <c r="G33" s="197">
        <f>+G23-G31</f>
        <v>52466</v>
      </c>
      <c r="H33" s="219"/>
    </row>
    <row r="34" spans="1:8" ht="12.75" customHeight="1" thickBot="1">
      <c r="A34" s="217"/>
      <c r="B34" s="33"/>
      <c r="C34" s="220"/>
      <c r="D34" s="143">
        <f>+D15+D33</f>
        <v>113224</v>
      </c>
      <c r="E34" s="36"/>
      <c r="F34" s="280"/>
      <c r="G34" s="348">
        <f>+G15+G33</f>
        <v>111036</v>
      </c>
      <c r="H34" s="219"/>
    </row>
    <row r="35" spans="1:8" ht="12.75" customHeight="1" thickTop="1">
      <c r="A35" s="217"/>
      <c r="B35" s="33"/>
      <c r="C35" s="220"/>
      <c r="D35" s="36"/>
      <c r="E35" s="36"/>
      <c r="F35" s="280"/>
      <c r="G35" s="197"/>
      <c r="H35" s="219"/>
    </row>
    <row r="36" spans="1:8" ht="12.75" customHeight="1">
      <c r="A36" s="217"/>
      <c r="B36" s="221" t="s">
        <v>8</v>
      </c>
      <c r="C36" s="222"/>
      <c r="D36" s="36"/>
      <c r="E36" s="36"/>
      <c r="F36" s="280"/>
      <c r="G36" s="197"/>
      <c r="H36" s="219"/>
    </row>
    <row r="37" spans="1:8" ht="12.75" customHeight="1">
      <c r="A37" s="217"/>
      <c r="B37" s="33" t="s">
        <v>20</v>
      </c>
      <c r="C37" s="220"/>
      <c r="D37" s="141">
        <v>88072</v>
      </c>
      <c r="E37" s="36"/>
      <c r="F37" s="280"/>
      <c r="G37" s="349">
        <v>88072</v>
      </c>
      <c r="H37" s="219"/>
    </row>
    <row r="38" spans="1:8" ht="12.75" customHeight="1">
      <c r="A38" s="217"/>
      <c r="B38" s="33" t="s">
        <v>40</v>
      </c>
      <c r="C38" s="220"/>
      <c r="D38" s="138">
        <v>20659</v>
      </c>
      <c r="E38" s="36"/>
      <c r="F38" s="280"/>
      <c r="G38" s="207">
        <v>20659</v>
      </c>
      <c r="H38" s="219"/>
    </row>
    <row r="39" spans="1:8" ht="12.75" customHeight="1">
      <c r="A39" s="217"/>
      <c r="B39" s="33" t="s">
        <v>41</v>
      </c>
      <c r="C39" s="220"/>
      <c r="D39" s="207">
        <f>'Changes in Equity'!F23</f>
        <v>-3673</v>
      </c>
      <c r="E39" s="197"/>
      <c r="F39" s="280"/>
      <c r="G39" s="207">
        <v>-5933</v>
      </c>
      <c r="H39" s="219"/>
    </row>
    <row r="40" spans="1:8" ht="12.75" customHeight="1">
      <c r="A40" s="217"/>
      <c r="B40" s="33" t="s">
        <v>21</v>
      </c>
      <c r="C40" s="220"/>
      <c r="D40" s="142">
        <f>SUM(D37:D39)</f>
        <v>105058</v>
      </c>
      <c r="E40" s="36"/>
      <c r="F40" s="280"/>
      <c r="G40" s="347">
        <f>SUM(G37:G39)</f>
        <v>102798</v>
      </c>
      <c r="H40" s="219"/>
    </row>
    <row r="41" spans="1:8" ht="12.75" customHeight="1">
      <c r="A41" s="217"/>
      <c r="B41" s="33"/>
      <c r="C41" s="220"/>
      <c r="D41" s="36"/>
      <c r="E41" s="36"/>
      <c r="F41" s="280"/>
      <c r="G41" s="197"/>
      <c r="H41" s="219"/>
    </row>
    <row r="42" spans="1:8" ht="12.75" customHeight="1">
      <c r="A42" s="217"/>
      <c r="B42" s="33"/>
      <c r="C42" s="220"/>
      <c r="D42" s="36"/>
      <c r="E42" s="36"/>
      <c r="F42" s="280"/>
      <c r="G42" s="197"/>
      <c r="H42" s="219"/>
    </row>
    <row r="43" spans="1:8" ht="12.75" customHeight="1">
      <c r="A43" s="217"/>
      <c r="B43" s="33" t="s">
        <v>40</v>
      </c>
      <c r="C43" s="220"/>
      <c r="D43" s="141">
        <v>4144</v>
      </c>
      <c r="E43" s="36"/>
      <c r="F43" s="280"/>
      <c r="G43" s="346">
        <v>4144</v>
      </c>
      <c r="H43" s="219"/>
    </row>
    <row r="44" spans="1:8" ht="12.75" customHeight="1">
      <c r="A44" s="217"/>
      <c r="B44" s="33" t="s">
        <v>23</v>
      </c>
      <c r="C44" s="220" t="s">
        <v>22</v>
      </c>
      <c r="D44" s="138">
        <v>170</v>
      </c>
      <c r="E44" s="36"/>
      <c r="F44" s="280"/>
      <c r="G44" s="207">
        <v>242</v>
      </c>
      <c r="H44" s="219"/>
    </row>
    <row r="45" spans="1:8" ht="12.75" customHeight="1">
      <c r="A45" s="217"/>
      <c r="B45" s="33" t="s">
        <v>11</v>
      </c>
      <c r="C45" s="220"/>
      <c r="D45" s="138">
        <v>3852</v>
      </c>
      <c r="E45" s="36"/>
      <c r="F45" s="280"/>
      <c r="G45" s="207">
        <v>3852</v>
      </c>
      <c r="H45" s="219"/>
    </row>
    <row r="46" spans="1:8" ht="12.75" customHeight="1">
      <c r="A46" s="217"/>
      <c r="B46" s="33" t="s">
        <v>24</v>
      </c>
      <c r="C46" s="220"/>
      <c r="D46" s="142">
        <f>SUM(D43:D45)</f>
        <v>8166</v>
      </c>
      <c r="E46" s="36"/>
      <c r="F46" s="280"/>
      <c r="G46" s="347">
        <f>SUM(G43:G45)</f>
        <v>8238</v>
      </c>
      <c r="H46" s="219"/>
    </row>
    <row r="47" spans="1:8" ht="12.75" customHeight="1" thickBot="1">
      <c r="A47" s="217"/>
      <c r="B47" s="33"/>
      <c r="C47" s="220"/>
      <c r="D47" s="144">
        <f>+D40+D46</f>
        <v>113224</v>
      </c>
      <c r="E47" s="36"/>
      <c r="F47" s="280"/>
      <c r="G47" s="210">
        <f>+G40+G46</f>
        <v>111036</v>
      </c>
      <c r="H47" s="219"/>
    </row>
    <row r="48" spans="1:8" ht="10.5" customHeight="1" thickTop="1">
      <c r="A48" s="217"/>
      <c r="B48" s="33"/>
      <c r="C48" s="220"/>
      <c r="D48" s="36"/>
      <c r="E48" s="36"/>
      <c r="F48" s="280"/>
      <c r="G48" s="197"/>
      <c r="H48" s="219"/>
    </row>
    <row r="49" spans="1:8" ht="12.75" customHeight="1">
      <c r="A49" s="217"/>
      <c r="B49" s="33" t="s">
        <v>76</v>
      </c>
      <c r="C49" s="220"/>
      <c r="D49" s="225">
        <f>(D40-D14)/D37</f>
        <v>1.020165319284222</v>
      </c>
      <c r="E49" s="225"/>
      <c r="F49" s="280"/>
      <c r="G49" s="350">
        <f>(G40-G14)/G37</f>
        <v>0.9945044963211918</v>
      </c>
      <c r="H49" s="219"/>
    </row>
    <row r="50" spans="1:8" ht="11.25" customHeight="1">
      <c r="A50" s="217"/>
      <c r="B50" s="33"/>
      <c r="C50" s="220"/>
      <c r="D50" s="36">
        <f>D34-D47</f>
        <v>0</v>
      </c>
      <c r="E50" s="36"/>
      <c r="F50" s="280"/>
      <c r="G50" s="197">
        <f>G34-G47</f>
        <v>0</v>
      </c>
      <c r="H50" s="219"/>
    </row>
    <row r="51" spans="1:8" ht="4.5" customHeight="1" thickBot="1">
      <c r="A51" s="226"/>
      <c r="B51" s="227"/>
      <c r="C51" s="228"/>
      <c r="D51" s="229"/>
      <c r="E51" s="229"/>
      <c r="F51" s="281"/>
      <c r="G51" s="351"/>
      <c r="H51" s="230"/>
    </row>
    <row r="52" spans="3:6" ht="14.25" customHeight="1">
      <c r="C52" s="31"/>
      <c r="F52" s="31"/>
    </row>
    <row r="53" spans="2:7" ht="12.75" customHeight="1">
      <c r="B53" s="37" t="s">
        <v>2</v>
      </c>
      <c r="D53" s="35"/>
      <c r="E53" s="35"/>
      <c r="F53" s="36"/>
      <c r="G53" s="352"/>
    </row>
    <row r="54" spans="2:7" ht="12.75" customHeight="1">
      <c r="B54" s="420"/>
      <c r="C54" s="420"/>
      <c r="D54" s="420"/>
      <c r="E54" s="420"/>
      <c r="F54" s="420"/>
      <c r="G54" s="420"/>
    </row>
    <row r="55" spans="2:7" ht="12.75">
      <c r="B55" s="38"/>
      <c r="C55" s="38"/>
      <c r="D55" s="38"/>
      <c r="E55" s="38"/>
      <c r="F55" s="38"/>
      <c r="G55" s="353"/>
    </row>
    <row r="56" spans="2:7" ht="12.75">
      <c r="B56" s="420" t="s">
        <v>57</v>
      </c>
      <c r="C56" s="420"/>
      <c r="D56" s="420"/>
      <c r="E56" s="420"/>
      <c r="F56" s="420"/>
      <c r="G56" s="420"/>
    </row>
    <row r="57" spans="2:7" ht="12.75">
      <c r="B57" s="415"/>
      <c r="C57" s="415"/>
      <c r="D57" s="415"/>
      <c r="E57" s="415"/>
      <c r="F57" s="415"/>
      <c r="G57" s="415"/>
    </row>
  </sheetData>
  <mergeCells count="8">
    <mergeCell ref="D7:D8"/>
    <mergeCell ref="B5:G5"/>
    <mergeCell ref="B56:G57"/>
    <mergeCell ref="B54:G54"/>
    <mergeCell ref="B4:G4"/>
    <mergeCell ref="B3:G3"/>
    <mergeCell ref="B1:G1"/>
    <mergeCell ref="B2:G2"/>
  </mergeCells>
  <printOptions horizontalCentered="1"/>
  <pageMargins left="0.5" right="0.5" top="0.75" bottom="0.75"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41"/>
  <sheetViews>
    <sheetView zoomScaleSheetLayoutView="100" workbookViewId="0" topLeftCell="A1">
      <selection activeCell="B4" sqref="B4:G5"/>
    </sheetView>
  </sheetViews>
  <sheetFormatPr defaultColWidth="9.140625" defaultRowHeight="12.75"/>
  <cols>
    <col min="1" max="1" width="3.57421875" style="195" customWidth="1"/>
    <col min="2" max="2" width="16.8515625" style="195" customWidth="1"/>
    <col min="3" max="3" width="15.421875" style="195" customWidth="1"/>
    <col min="4" max="7" width="15.421875" style="273" customWidth="1"/>
    <col min="8" max="8" width="1.28515625" style="195" customWidth="1"/>
    <col min="9" max="16384" width="9.140625" style="195" customWidth="1"/>
  </cols>
  <sheetData>
    <row r="1" spans="1:8" s="247" customFormat="1" ht="18" customHeight="1">
      <c r="A1" s="282"/>
      <c r="B1" s="416" t="s">
        <v>34</v>
      </c>
      <c r="C1" s="416"/>
      <c r="D1" s="416"/>
      <c r="E1" s="416"/>
      <c r="F1" s="416"/>
      <c r="G1" s="416"/>
      <c r="H1" s="283"/>
    </row>
    <row r="2" spans="1:8" s="248" customFormat="1" ht="18" customHeight="1">
      <c r="A2" s="284"/>
      <c r="B2" s="431" t="s">
        <v>35</v>
      </c>
      <c r="C2" s="431"/>
      <c r="D2" s="431"/>
      <c r="E2" s="431"/>
      <c r="F2" s="431"/>
      <c r="G2" s="431"/>
      <c r="H2" s="285"/>
    </row>
    <row r="3" spans="1:8" s="247" customFormat="1" ht="18" customHeight="1" thickBot="1">
      <c r="A3" s="286"/>
      <c r="B3" s="421"/>
      <c r="C3" s="421"/>
      <c r="D3" s="421"/>
      <c r="E3" s="421"/>
      <c r="F3" s="421"/>
      <c r="G3" s="421"/>
      <c r="H3" s="287"/>
    </row>
    <row r="4" spans="1:8" s="249" customFormat="1" ht="18" customHeight="1">
      <c r="A4" s="298"/>
      <c r="B4" s="422" t="s">
        <v>271</v>
      </c>
      <c r="C4" s="423"/>
      <c r="D4" s="423"/>
      <c r="E4" s="423"/>
      <c r="F4" s="423"/>
      <c r="G4" s="423"/>
      <c r="H4" s="299"/>
    </row>
    <row r="5" spans="1:8" s="249" customFormat="1" ht="18" customHeight="1" thickBot="1">
      <c r="A5" s="300"/>
      <c r="B5" s="424"/>
      <c r="C5" s="424"/>
      <c r="D5" s="424"/>
      <c r="E5" s="424"/>
      <c r="F5" s="424"/>
      <c r="G5" s="424"/>
      <c r="H5" s="301"/>
    </row>
    <row r="6" spans="1:8" ht="12.75">
      <c r="A6" s="239"/>
      <c r="B6" s="196"/>
      <c r="C6" s="196"/>
      <c r="D6" s="288"/>
      <c r="E6" s="288"/>
      <c r="F6" s="289"/>
      <c r="G6" s="288"/>
      <c r="H6" s="242"/>
    </row>
    <row r="7" spans="1:8" s="250" customFormat="1" ht="25.5" customHeight="1">
      <c r="A7" s="290"/>
      <c r="B7" s="291"/>
      <c r="C7" s="291"/>
      <c r="D7" s="429" t="s">
        <v>192</v>
      </c>
      <c r="E7" s="429" t="s">
        <v>40</v>
      </c>
      <c r="F7" s="425" t="s">
        <v>55</v>
      </c>
      <c r="G7" s="427" t="s">
        <v>4</v>
      </c>
      <c r="H7" s="292"/>
    </row>
    <row r="8" spans="1:8" s="250" customFormat="1" ht="12.75">
      <c r="A8" s="290"/>
      <c r="B8" s="291"/>
      <c r="C8" s="291"/>
      <c r="D8" s="430"/>
      <c r="E8" s="430"/>
      <c r="F8" s="426"/>
      <c r="G8" s="428"/>
      <c r="H8" s="292"/>
    </row>
    <row r="9" spans="1:8" s="251" customFormat="1" ht="12.75">
      <c r="A9" s="293"/>
      <c r="B9" s="294"/>
      <c r="C9" s="294"/>
      <c r="D9" s="252" t="s">
        <v>5</v>
      </c>
      <c r="E9" s="252" t="s">
        <v>5</v>
      </c>
      <c r="F9" s="252" t="s">
        <v>5</v>
      </c>
      <c r="G9" s="253" t="s">
        <v>5</v>
      </c>
      <c r="H9" s="295"/>
    </row>
    <row r="10" spans="1:8" s="251" customFormat="1" ht="12.75">
      <c r="A10" s="293"/>
      <c r="B10" s="294"/>
      <c r="C10" s="294"/>
      <c r="D10" s="254"/>
      <c r="E10" s="254"/>
      <c r="F10" s="254"/>
      <c r="G10" s="255"/>
      <c r="H10" s="295"/>
    </row>
    <row r="11" spans="1:8" s="251" customFormat="1" ht="12.75">
      <c r="A11" s="293"/>
      <c r="B11" s="296" t="s">
        <v>253</v>
      </c>
      <c r="C11" s="294"/>
      <c r="D11" s="256"/>
      <c r="E11" s="256"/>
      <c r="F11" s="256"/>
      <c r="G11" s="257"/>
      <c r="H11" s="295"/>
    </row>
    <row r="12" spans="1:8" ht="12.75">
      <c r="A12" s="239"/>
      <c r="B12" s="196"/>
      <c r="C12" s="196"/>
      <c r="D12" s="258"/>
      <c r="E12" s="258"/>
      <c r="F12" s="259"/>
      <c r="G12" s="260"/>
      <c r="H12" s="242"/>
    </row>
    <row r="13" spans="1:8" ht="12.75">
      <c r="A13" s="239"/>
      <c r="B13" s="196" t="s">
        <v>256</v>
      </c>
      <c r="C13" s="196"/>
      <c r="D13" s="261">
        <v>88072</v>
      </c>
      <c r="E13" s="262">
        <v>20659</v>
      </c>
      <c r="F13" s="207">
        <v>-5933</v>
      </c>
      <c r="G13" s="263">
        <f>SUM(D13:F13)</f>
        <v>102798</v>
      </c>
      <c r="H13" s="242"/>
    </row>
    <row r="14" spans="1:8" ht="12.75">
      <c r="A14" s="239"/>
      <c r="B14" s="196"/>
      <c r="C14" s="196"/>
      <c r="D14" s="258"/>
      <c r="E14" s="258"/>
      <c r="F14" s="259"/>
      <c r="G14" s="260"/>
      <c r="H14" s="242"/>
    </row>
    <row r="15" spans="1:8" ht="12.75">
      <c r="A15" s="239"/>
      <c r="B15" s="196" t="s">
        <v>245</v>
      </c>
      <c r="C15" s="196"/>
      <c r="D15" s="264">
        <v>0</v>
      </c>
      <c r="E15" s="264">
        <v>0</v>
      </c>
      <c r="F15" s="207">
        <f>'Income Statement'!F41</f>
        <v>-269</v>
      </c>
      <c r="G15" s="263">
        <f>SUM(D15:F15)</f>
        <v>-269</v>
      </c>
      <c r="H15" s="242"/>
    </row>
    <row r="16" spans="1:8" ht="12.75">
      <c r="A16" s="239"/>
      <c r="B16" s="196"/>
      <c r="C16" s="196"/>
      <c r="D16" s="264"/>
      <c r="E16" s="264"/>
      <c r="F16" s="207"/>
      <c r="G16" s="263"/>
      <c r="H16" s="242"/>
    </row>
    <row r="17" spans="1:8" ht="12.75">
      <c r="A17" s="239"/>
      <c r="B17" s="196" t="s">
        <v>246</v>
      </c>
      <c r="C17" s="196"/>
      <c r="D17" s="264">
        <v>0</v>
      </c>
      <c r="E17" s="265">
        <v>0</v>
      </c>
      <c r="F17" s="207">
        <v>0</v>
      </c>
      <c r="G17" s="263">
        <f>SUM(D17:F17)</f>
        <v>0</v>
      </c>
      <c r="H17" s="242"/>
    </row>
    <row r="18" spans="1:8" ht="12.75">
      <c r="A18" s="239"/>
      <c r="B18" s="196"/>
      <c r="C18" s="196"/>
      <c r="D18" s="258"/>
      <c r="E18" s="258"/>
      <c r="F18" s="266"/>
      <c r="G18" s="260"/>
      <c r="H18" s="242"/>
    </row>
    <row r="19" spans="1:8" ht="12.75">
      <c r="A19" s="239"/>
      <c r="B19" s="196" t="s">
        <v>203</v>
      </c>
      <c r="C19" s="196"/>
      <c r="D19" s="264">
        <v>0</v>
      </c>
      <c r="E19" s="264">
        <v>0</v>
      </c>
      <c r="F19" s="207">
        <f>'Income Statement'!F39</f>
        <v>2529</v>
      </c>
      <c r="G19" s="263">
        <f>SUM(D19:F19)</f>
        <v>2529</v>
      </c>
      <c r="H19" s="242"/>
    </row>
    <row r="20" spans="1:8" ht="12.75">
      <c r="A20" s="239"/>
      <c r="B20" s="196"/>
      <c r="C20" s="196"/>
      <c r="D20" s="264"/>
      <c r="E20" s="264"/>
      <c r="F20" s="207"/>
      <c r="G20" s="263"/>
      <c r="H20" s="242"/>
    </row>
    <row r="21" spans="1:8" ht="12.75">
      <c r="A21" s="239"/>
      <c r="B21" s="196" t="s">
        <v>207</v>
      </c>
      <c r="C21" s="196"/>
      <c r="D21" s="264"/>
      <c r="E21" s="264"/>
      <c r="F21" s="207">
        <v>0</v>
      </c>
      <c r="G21" s="263">
        <f>SUM(D21:F21)</f>
        <v>0</v>
      </c>
      <c r="H21" s="242"/>
    </row>
    <row r="22" spans="1:8" ht="12.75">
      <c r="A22" s="239"/>
      <c r="B22" s="196"/>
      <c r="C22" s="196"/>
      <c r="D22" s="258"/>
      <c r="E22" s="258"/>
      <c r="F22" s="259"/>
      <c r="G22" s="260"/>
      <c r="H22" s="242"/>
    </row>
    <row r="23" spans="1:8" ht="12.75">
      <c r="A23" s="239"/>
      <c r="B23" s="196" t="s">
        <v>255</v>
      </c>
      <c r="C23" s="196"/>
      <c r="D23" s="267">
        <f>SUM(D13:D22)</f>
        <v>88072</v>
      </c>
      <c r="E23" s="267">
        <f>SUM(E13:E22)</f>
        <v>20659</v>
      </c>
      <c r="F23" s="268">
        <f>SUM(F13:F22)</f>
        <v>-3673</v>
      </c>
      <c r="G23" s="269">
        <f>SUM(G13:G22)</f>
        <v>105058</v>
      </c>
      <c r="H23" s="242"/>
    </row>
    <row r="24" spans="1:8" ht="12.75">
      <c r="A24" s="239"/>
      <c r="B24" s="196"/>
      <c r="C24" s="196"/>
      <c r="D24" s="270">
        <f>D23-'Balance Sheet'!D37</f>
        <v>0</v>
      </c>
      <c r="E24" s="270">
        <f>E23-'Balance Sheet'!D38</f>
        <v>0</v>
      </c>
      <c r="F24" s="270">
        <f>F23-'Balance Sheet'!D39</f>
        <v>0</v>
      </c>
      <c r="G24" s="270">
        <f>+'Balance Sheet'!D40-G23</f>
        <v>0</v>
      </c>
      <c r="H24" s="242"/>
    </row>
    <row r="25" spans="1:8" ht="12.75">
      <c r="A25" s="239"/>
      <c r="B25" s="196"/>
      <c r="C25" s="196"/>
      <c r="D25" s="271"/>
      <c r="E25" s="271"/>
      <c r="F25" s="271"/>
      <c r="G25" s="272"/>
      <c r="H25" s="242"/>
    </row>
    <row r="26" spans="1:8" s="251" customFormat="1" ht="12.75">
      <c r="A26" s="293"/>
      <c r="B26" s="296" t="s">
        <v>254</v>
      </c>
      <c r="C26" s="294"/>
      <c r="D26" s="256"/>
      <c r="E26" s="256"/>
      <c r="F26" s="256"/>
      <c r="G26" s="257"/>
      <c r="H26" s="295"/>
    </row>
    <row r="27" spans="1:8" s="251" customFormat="1" ht="12.75">
      <c r="A27" s="293"/>
      <c r="B27" s="354"/>
      <c r="C27" s="294"/>
      <c r="D27" s="355"/>
      <c r="E27" s="355"/>
      <c r="F27" s="355"/>
      <c r="G27" s="356"/>
      <c r="H27" s="295"/>
    </row>
    <row r="28" spans="1:8" ht="12.75">
      <c r="A28" s="239"/>
      <c r="B28" s="196" t="s">
        <v>189</v>
      </c>
      <c r="C28" s="196"/>
      <c r="D28" s="206">
        <v>88072</v>
      </c>
      <c r="E28" s="207">
        <v>19655</v>
      </c>
      <c r="F28" s="207">
        <v>-15202</v>
      </c>
      <c r="G28" s="207">
        <f>SUM(D28:F28)</f>
        <v>92525</v>
      </c>
      <c r="H28" s="242"/>
    </row>
    <row r="29" spans="1:8" ht="12.75">
      <c r="A29" s="239"/>
      <c r="B29" s="196"/>
      <c r="C29" s="196"/>
      <c r="D29" s="357"/>
      <c r="E29" s="357"/>
      <c r="F29" s="207"/>
      <c r="G29" s="358"/>
      <c r="H29" s="242"/>
    </row>
    <row r="30" spans="1:8" ht="12.75">
      <c r="A30" s="239"/>
      <c r="B30" s="196" t="s">
        <v>245</v>
      </c>
      <c r="C30" s="196"/>
      <c r="D30" s="357">
        <v>0</v>
      </c>
      <c r="E30" s="357">
        <v>0</v>
      </c>
      <c r="F30" s="207">
        <v>-242</v>
      </c>
      <c r="G30" s="358">
        <f>SUM(D30:F30)</f>
        <v>-242</v>
      </c>
      <c r="H30" s="242"/>
    </row>
    <row r="31" spans="1:8" ht="12.75">
      <c r="A31" s="239"/>
      <c r="B31" s="196"/>
      <c r="C31" s="196"/>
      <c r="D31" s="357"/>
      <c r="E31" s="357"/>
      <c r="F31" s="207"/>
      <c r="G31" s="358"/>
      <c r="H31" s="242"/>
    </row>
    <row r="32" spans="1:8" ht="12.75">
      <c r="A32" s="239"/>
      <c r="B32" s="196" t="s">
        <v>237</v>
      </c>
      <c r="C32" s="196"/>
      <c r="D32" s="357">
        <v>0</v>
      </c>
      <c r="E32" s="357">
        <f>-D32</f>
        <v>0</v>
      </c>
      <c r="F32" s="207"/>
      <c r="G32" s="358">
        <f>SUM(D32:F32)</f>
        <v>0</v>
      </c>
      <c r="H32" s="242"/>
    </row>
    <row r="33" spans="1:8" ht="12.75">
      <c r="A33" s="239"/>
      <c r="B33" s="196"/>
      <c r="C33" s="196"/>
      <c r="D33" s="357"/>
      <c r="E33" s="357"/>
      <c r="F33" s="207"/>
      <c r="G33" s="358"/>
      <c r="H33" s="242"/>
    </row>
    <row r="34" spans="1:8" ht="12.75">
      <c r="A34" s="239"/>
      <c r="B34" s="196" t="s">
        <v>204</v>
      </c>
      <c r="C34" s="196"/>
      <c r="D34" s="357">
        <v>0</v>
      </c>
      <c r="E34" s="357">
        <v>0</v>
      </c>
      <c r="F34" s="207">
        <v>1947</v>
      </c>
      <c r="G34" s="358">
        <f>SUM(D34:F34)</f>
        <v>1947</v>
      </c>
      <c r="H34" s="242"/>
    </row>
    <row r="35" spans="1:8" ht="12.75">
      <c r="A35" s="239"/>
      <c r="B35" s="196"/>
      <c r="C35" s="196"/>
      <c r="D35" s="357"/>
      <c r="E35" s="357"/>
      <c r="F35" s="207"/>
      <c r="G35" s="358"/>
      <c r="H35" s="242"/>
    </row>
    <row r="36" spans="1:8" ht="12.75">
      <c r="A36" s="239"/>
      <c r="B36" s="196" t="s">
        <v>257</v>
      </c>
      <c r="C36" s="196"/>
      <c r="D36" s="359">
        <f>SUM(D28:D35)</f>
        <v>88072</v>
      </c>
      <c r="E36" s="359">
        <f>SUM(E28:E35)</f>
        <v>19655</v>
      </c>
      <c r="F36" s="347">
        <f>SUM(F28:F35)</f>
        <v>-13497</v>
      </c>
      <c r="G36" s="360">
        <f>SUM(G28:G35)</f>
        <v>94230</v>
      </c>
      <c r="H36" s="242"/>
    </row>
    <row r="37" spans="1:8" ht="12.75">
      <c r="A37" s="239"/>
      <c r="B37" s="196"/>
      <c r="C37" s="196"/>
      <c r="D37" s="271"/>
      <c r="E37" s="271"/>
      <c r="F37" s="271"/>
      <c r="G37" s="271"/>
      <c r="H37" s="242"/>
    </row>
    <row r="38" spans="1:8" ht="13.5" thickBot="1">
      <c r="A38" s="243"/>
      <c r="B38" s="244"/>
      <c r="C38" s="244"/>
      <c r="D38" s="297"/>
      <c r="E38" s="297"/>
      <c r="F38" s="297"/>
      <c r="G38" s="297"/>
      <c r="H38" s="246"/>
    </row>
    <row r="41" ht="12.75">
      <c r="B41" s="195" t="s">
        <v>190</v>
      </c>
    </row>
  </sheetData>
  <mergeCells count="8">
    <mergeCell ref="B1:G1"/>
    <mergeCell ref="B3:G3"/>
    <mergeCell ref="B4:G5"/>
    <mergeCell ref="F7:F8"/>
    <mergeCell ref="G7:G8"/>
    <mergeCell ref="D7:D8"/>
    <mergeCell ref="B2:G2"/>
    <mergeCell ref="E7:E8"/>
  </mergeCells>
  <printOptions horizontalCentered="1"/>
  <pageMargins left="0.5" right="0.5" top="0.75" bottom="0.75"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SheetLayoutView="100" workbookViewId="0" topLeftCell="A34">
      <selection activeCell="C9" sqref="C9"/>
    </sheetView>
  </sheetViews>
  <sheetFormatPr defaultColWidth="9.140625" defaultRowHeight="12.75"/>
  <cols>
    <col min="1" max="1" width="3.7109375" style="31" customWidth="1"/>
    <col min="2" max="2" width="52.140625" style="31" customWidth="1"/>
    <col min="3" max="3" width="17.8515625" style="1" customWidth="1"/>
    <col min="4" max="4" width="17.8515625" style="320" customWidth="1"/>
    <col min="5" max="5" width="1.57421875" style="31" customWidth="1"/>
    <col min="6" max="16384" width="9.140625" style="31" customWidth="1"/>
  </cols>
  <sheetData>
    <row r="1" spans="2:7" s="40" customFormat="1" ht="18" customHeight="1">
      <c r="B1" s="410" t="s">
        <v>34</v>
      </c>
      <c r="C1" s="410"/>
      <c r="D1" s="410"/>
      <c r="E1" s="39"/>
      <c r="F1" s="39"/>
      <c r="G1" s="39"/>
    </row>
    <row r="2" spans="2:7" s="42" customFormat="1" ht="18" customHeight="1">
      <c r="B2" s="410" t="s">
        <v>35</v>
      </c>
      <c r="C2" s="410"/>
      <c r="D2" s="410"/>
      <c r="E2" s="39"/>
      <c r="F2" s="39"/>
      <c r="G2" s="39"/>
    </row>
    <row r="3" spans="2:4" s="40" customFormat="1" ht="9" customHeight="1" thickBot="1">
      <c r="B3" s="432"/>
      <c r="C3" s="432"/>
      <c r="D3" s="247"/>
    </row>
    <row r="4" spans="1:5" s="40" customFormat="1" ht="18" customHeight="1">
      <c r="A4" s="213"/>
      <c r="B4" s="433" t="s">
        <v>54</v>
      </c>
      <c r="C4" s="433"/>
      <c r="D4" s="433"/>
      <c r="E4" s="214"/>
    </row>
    <row r="5" spans="1:5" s="40" customFormat="1" ht="18" customHeight="1" thickBot="1">
      <c r="A5" s="231"/>
      <c r="B5" s="302" t="s">
        <v>272</v>
      </c>
      <c r="C5" s="302"/>
      <c r="D5" s="311"/>
      <c r="E5" s="232"/>
    </row>
    <row r="6" spans="1:5" s="40" customFormat="1" ht="9.75" customHeight="1">
      <c r="A6" s="215"/>
      <c r="B6" s="192"/>
      <c r="C6" s="192"/>
      <c r="D6" s="312"/>
      <c r="E6" s="216"/>
    </row>
    <row r="7" spans="1:5" ht="55.5" customHeight="1">
      <c r="A7" s="217"/>
      <c r="B7" s="303"/>
      <c r="C7" s="149" t="s">
        <v>285</v>
      </c>
      <c r="D7" s="313" t="s">
        <v>286</v>
      </c>
      <c r="E7" s="219"/>
    </row>
    <row r="8" spans="1:5" ht="12.75">
      <c r="A8" s="217"/>
      <c r="B8" s="303"/>
      <c r="C8" s="150" t="s">
        <v>5</v>
      </c>
      <c r="D8" s="314" t="s">
        <v>5</v>
      </c>
      <c r="E8" s="219"/>
    </row>
    <row r="9" spans="1:5" ht="12.75">
      <c r="A9" s="217"/>
      <c r="B9" s="33"/>
      <c r="C9" s="137"/>
      <c r="D9" s="206"/>
      <c r="E9" s="219"/>
    </row>
    <row r="10" spans="1:5" ht="12.75">
      <c r="A10" s="217"/>
      <c r="B10" s="304" t="s">
        <v>72</v>
      </c>
      <c r="C10" s="145"/>
      <c r="D10" s="315"/>
      <c r="E10" s="219"/>
    </row>
    <row r="11" spans="1:5" ht="12.75">
      <c r="A11" s="217"/>
      <c r="B11" s="305" t="s">
        <v>185</v>
      </c>
      <c r="C11" s="137">
        <f>'Income Statement'!F35</f>
        <v>3654</v>
      </c>
      <c r="D11" s="206">
        <v>2787</v>
      </c>
      <c r="E11" s="219"/>
    </row>
    <row r="12" spans="1:5" ht="12.75">
      <c r="A12" s="217"/>
      <c r="B12" s="305"/>
      <c r="C12" s="145"/>
      <c r="D12" s="315"/>
      <c r="E12" s="219"/>
    </row>
    <row r="13" spans="1:5" ht="12.75">
      <c r="A13" s="217"/>
      <c r="B13" s="306" t="s">
        <v>33</v>
      </c>
      <c r="C13" s="145"/>
      <c r="D13" s="315"/>
      <c r="E13" s="219"/>
    </row>
    <row r="14" spans="1:5" ht="12.75">
      <c r="A14" s="217"/>
      <c r="B14" s="305" t="s">
        <v>58</v>
      </c>
      <c r="C14" s="137">
        <v>1040</v>
      </c>
      <c r="D14" s="206">
        <v>1025</v>
      </c>
      <c r="E14" s="219"/>
    </row>
    <row r="15" spans="1:5" ht="12.75">
      <c r="A15" s="217"/>
      <c r="B15" s="305" t="s">
        <v>29</v>
      </c>
      <c r="C15" s="137">
        <v>-29</v>
      </c>
      <c r="D15" s="206">
        <v>-101</v>
      </c>
      <c r="E15" s="219"/>
    </row>
    <row r="16" spans="1:5" ht="12.75">
      <c r="A16" s="217"/>
      <c r="B16" s="305" t="s">
        <v>195</v>
      </c>
      <c r="C16" s="137">
        <v>120</v>
      </c>
      <c r="D16" s="206">
        <v>256</v>
      </c>
      <c r="E16" s="219"/>
    </row>
    <row r="17" spans="1:5" ht="12.75">
      <c r="A17" s="217"/>
      <c r="B17" s="305" t="s">
        <v>59</v>
      </c>
      <c r="C17" s="137">
        <v>0</v>
      </c>
      <c r="D17" s="206">
        <v>-53</v>
      </c>
      <c r="E17" s="219"/>
    </row>
    <row r="18" spans="1:5" ht="12.75">
      <c r="A18" s="217"/>
      <c r="B18" s="305" t="s">
        <v>75</v>
      </c>
      <c r="C18" s="137"/>
      <c r="D18" s="206">
        <v>-155</v>
      </c>
      <c r="E18" s="219"/>
    </row>
    <row r="19" spans="1:5" ht="12.75">
      <c r="A19" s="217"/>
      <c r="B19" s="305" t="s">
        <v>196</v>
      </c>
      <c r="C19" s="137">
        <v>73</v>
      </c>
      <c r="D19" s="206">
        <v>0</v>
      </c>
      <c r="E19" s="219"/>
    </row>
    <row r="20" spans="1:5" ht="12.75">
      <c r="A20" s="217"/>
      <c r="B20" s="305"/>
      <c r="C20" s="146"/>
      <c r="D20" s="316"/>
      <c r="E20" s="219"/>
    </row>
    <row r="21" spans="1:5" ht="12.75">
      <c r="A21" s="217"/>
      <c r="B21" s="306" t="s">
        <v>60</v>
      </c>
      <c r="C21" s="145">
        <f>SUM(C11:C20)</f>
        <v>4858</v>
      </c>
      <c r="D21" s="315">
        <f>SUM(D11:D20)</f>
        <v>3759</v>
      </c>
      <c r="E21" s="219"/>
    </row>
    <row r="22" spans="1:5" ht="12.75">
      <c r="A22" s="217"/>
      <c r="B22" s="307"/>
      <c r="C22" s="145"/>
      <c r="D22" s="315"/>
      <c r="E22" s="219"/>
    </row>
    <row r="23" spans="1:5" ht="12.75">
      <c r="A23" s="217"/>
      <c r="B23" s="306" t="s">
        <v>61</v>
      </c>
      <c r="C23" s="137"/>
      <c r="D23" s="206"/>
      <c r="E23" s="219"/>
    </row>
    <row r="24" spans="1:5" ht="12.75">
      <c r="A24" s="217"/>
      <c r="B24" s="305" t="s">
        <v>3</v>
      </c>
      <c r="C24" s="137">
        <f>-('Balance Sheet'!D18-'Balance Sheet'!G18)</f>
        <v>-2092</v>
      </c>
      <c r="D24" s="206">
        <v>-2334</v>
      </c>
      <c r="E24" s="219"/>
    </row>
    <row r="25" spans="1:5" ht="12.75">
      <c r="A25" s="217"/>
      <c r="B25" s="305" t="s">
        <v>62</v>
      </c>
      <c r="C25" s="137">
        <f>(SUM('Balance Sheet'!G19:G20)-SUM('Balance Sheet'!D19:D20))</f>
        <v>-2671</v>
      </c>
      <c r="D25" s="206">
        <v>7441</v>
      </c>
      <c r="E25" s="219"/>
    </row>
    <row r="26" spans="1:5" ht="12.75">
      <c r="A26" s="217"/>
      <c r="B26" s="305" t="s">
        <v>201</v>
      </c>
      <c r="C26" s="137">
        <v>-5531</v>
      </c>
      <c r="D26" s="206">
        <v>-1175</v>
      </c>
      <c r="E26" s="219"/>
    </row>
    <row r="27" spans="1:5" ht="12.75">
      <c r="A27" s="217"/>
      <c r="B27" s="305"/>
      <c r="C27" s="146"/>
      <c r="D27" s="316"/>
      <c r="E27" s="219"/>
    </row>
    <row r="28" spans="1:5" ht="12.75">
      <c r="A28" s="217"/>
      <c r="B28" s="307" t="s">
        <v>276</v>
      </c>
      <c r="C28" s="145">
        <f>SUM(C21:C27)</f>
        <v>-5436</v>
      </c>
      <c r="D28" s="315">
        <f>SUM(D21:D27)</f>
        <v>7691</v>
      </c>
      <c r="E28" s="219"/>
    </row>
    <row r="29" spans="1:5" ht="12.75">
      <c r="A29" s="217"/>
      <c r="B29" s="307"/>
      <c r="C29" s="145"/>
      <c r="D29" s="315"/>
      <c r="E29" s="219"/>
    </row>
    <row r="30" spans="1:5" ht="12.75">
      <c r="A30" s="217"/>
      <c r="B30" s="305" t="s">
        <v>63</v>
      </c>
      <c r="C30" s="137">
        <v>-1</v>
      </c>
      <c r="D30" s="206">
        <v>-51</v>
      </c>
      <c r="E30" s="219"/>
    </row>
    <row r="31" spans="1:5" ht="12.75">
      <c r="A31" s="217"/>
      <c r="B31" s="305" t="s">
        <v>30</v>
      </c>
      <c r="C31" s="137">
        <f>-C15</f>
        <v>29</v>
      </c>
      <c r="D31" s="206">
        <f>-D15</f>
        <v>101</v>
      </c>
      <c r="E31" s="219"/>
    </row>
    <row r="32" spans="1:5" ht="12.75">
      <c r="A32" s="217"/>
      <c r="B32" s="305" t="s">
        <v>64</v>
      </c>
      <c r="C32" s="137">
        <v>-1154</v>
      </c>
      <c r="D32" s="206">
        <v>-595</v>
      </c>
      <c r="E32" s="219"/>
    </row>
    <row r="33" spans="1:5" ht="12.75">
      <c r="A33" s="217"/>
      <c r="B33" s="305"/>
      <c r="C33" s="145"/>
      <c r="D33" s="315"/>
      <c r="E33" s="219"/>
    </row>
    <row r="34" spans="1:5" ht="12.75">
      <c r="A34" s="217"/>
      <c r="B34" s="306" t="s">
        <v>277</v>
      </c>
      <c r="C34" s="147">
        <f>SUM(C28:C33)</f>
        <v>-6562</v>
      </c>
      <c r="D34" s="317">
        <f>SUM(D28:D33)</f>
        <v>7146</v>
      </c>
      <c r="E34" s="219"/>
    </row>
    <row r="35" spans="1:5" ht="12.75">
      <c r="A35" s="217"/>
      <c r="B35" s="307"/>
      <c r="C35" s="145"/>
      <c r="D35" s="315"/>
      <c r="E35" s="219"/>
    </row>
    <row r="36" spans="1:5" ht="12.75">
      <c r="A36" s="217"/>
      <c r="B36" s="304" t="s">
        <v>73</v>
      </c>
      <c r="C36" s="145"/>
      <c r="D36" s="315"/>
      <c r="E36" s="219"/>
    </row>
    <row r="37" spans="1:5" ht="12.75">
      <c r="A37" s="217"/>
      <c r="B37" s="305" t="s">
        <v>65</v>
      </c>
      <c r="C37" s="137">
        <v>0</v>
      </c>
      <c r="D37" s="206">
        <v>62</v>
      </c>
      <c r="E37" s="219"/>
    </row>
    <row r="38" spans="1:5" ht="12.75">
      <c r="A38" s="217"/>
      <c r="B38" s="305" t="s">
        <v>66</v>
      </c>
      <c r="C38" s="137">
        <v>-593</v>
      </c>
      <c r="D38" s="206">
        <v>-192</v>
      </c>
      <c r="E38" s="219"/>
    </row>
    <row r="39" spans="1:5" ht="12.75">
      <c r="A39" s="217"/>
      <c r="B39" s="305"/>
      <c r="C39" s="146"/>
      <c r="D39" s="316"/>
      <c r="E39" s="219"/>
    </row>
    <row r="40" spans="1:5" ht="12.75">
      <c r="A40" s="217"/>
      <c r="B40" s="306" t="s">
        <v>67</v>
      </c>
      <c r="C40" s="147">
        <f>SUM(C37:C39)</f>
        <v>-593</v>
      </c>
      <c r="D40" s="317">
        <f>SUM(D37:D39)</f>
        <v>-130</v>
      </c>
      <c r="E40" s="219"/>
    </row>
    <row r="41" spans="1:5" ht="12.75">
      <c r="A41" s="217"/>
      <c r="B41" s="307"/>
      <c r="C41" s="145"/>
      <c r="D41" s="315"/>
      <c r="E41" s="219"/>
    </row>
    <row r="42" spans="1:5" ht="12.75">
      <c r="A42" s="217"/>
      <c r="B42" s="304" t="s">
        <v>74</v>
      </c>
      <c r="C42" s="145"/>
      <c r="D42" s="315"/>
      <c r="E42" s="219"/>
    </row>
    <row r="43" spans="1:5" ht="12.75">
      <c r="A43" s="217"/>
      <c r="B43" s="305" t="s">
        <v>205</v>
      </c>
      <c r="C43" s="137">
        <v>9117</v>
      </c>
      <c r="D43" s="206">
        <v>0</v>
      </c>
      <c r="E43" s="219"/>
    </row>
    <row r="44" spans="1:5" ht="12.75">
      <c r="A44" s="217"/>
      <c r="B44" s="305" t="s">
        <v>197</v>
      </c>
      <c r="C44" s="137">
        <v>-112</v>
      </c>
      <c r="D44" s="206">
        <v>-82</v>
      </c>
      <c r="E44" s="219"/>
    </row>
    <row r="45" spans="1:5" ht="12.75">
      <c r="A45" s="217"/>
      <c r="B45" s="305" t="s">
        <v>68</v>
      </c>
      <c r="C45" s="137">
        <v>0</v>
      </c>
      <c r="D45" s="206">
        <v>-1995</v>
      </c>
      <c r="E45" s="219"/>
    </row>
    <row r="46" spans="1:5" ht="12.75">
      <c r="A46" s="217"/>
      <c r="B46" s="305" t="s">
        <v>198</v>
      </c>
      <c r="C46" s="137">
        <v>0</v>
      </c>
      <c r="D46" s="206">
        <v>-100</v>
      </c>
      <c r="E46" s="219"/>
    </row>
    <row r="47" spans="1:5" ht="12.75">
      <c r="A47" s="217"/>
      <c r="B47" s="305" t="s">
        <v>199</v>
      </c>
      <c r="C47" s="137">
        <v>-82</v>
      </c>
      <c r="D47" s="206">
        <v>-316</v>
      </c>
      <c r="E47" s="219"/>
    </row>
    <row r="48" spans="1:5" ht="12.75">
      <c r="A48" s="217"/>
      <c r="B48" s="305" t="s">
        <v>200</v>
      </c>
      <c r="C48" s="137">
        <v>-9</v>
      </c>
      <c r="D48" s="206">
        <v>-23</v>
      </c>
      <c r="E48" s="219"/>
    </row>
    <row r="49" spans="1:5" ht="12.75">
      <c r="A49" s="217"/>
      <c r="B49" s="305"/>
      <c r="C49" s="146"/>
      <c r="D49" s="316"/>
      <c r="E49" s="219"/>
    </row>
    <row r="50" spans="1:5" ht="12.75">
      <c r="A50" s="217"/>
      <c r="B50" s="306" t="s">
        <v>278</v>
      </c>
      <c r="C50" s="147">
        <f>SUM(C43:C49)</f>
        <v>8914</v>
      </c>
      <c r="D50" s="317">
        <f>SUM(D43:D49)</f>
        <v>-2516</v>
      </c>
      <c r="E50" s="219"/>
    </row>
    <row r="51" spans="1:5" ht="12.75">
      <c r="A51" s="217"/>
      <c r="B51" s="305"/>
      <c r="C51" s="145"/>
      <c r="D51" s="315"/>
      <c r="E51" s="219"/>
    </row>
    <row r="52" spans="1:5" ht="12.75">
      <c r="A52" s="217"/>
      <c r="B52" s="304" t="s">
        <v>69</v>
      </c>
      <c r="C52" s="137">
        <f>+C50+C40+C34</f>
        <v>1759</v>
      </c>
      <c r="D52" s="206">
        <f>+D50+D40+D34</f>
        <v>4500</v>
      </c>
      <c r="E52" s="219"/>
    </row>
    <row r="53" spans="1:5" ht="12.75">
      <c r="A53" s="217"/>
      <c r="B53" s="304" t="s">
        <v>70</v>
      </c>
      <c r="C53" s="137">
        <f>'Balance Sheet'!G21+'Balance Sheet'!G22-262</f>
        <v>27043</v>
      </c>
      <c r="D53" s="206">
        <v>26392</v>
      </c>
      <c r="E53" s="219"/>
    </row>
    <row r="54" spans="1:5" ht="13.5" thickBot="1">
      <c r="A54" s="217"/>
      <c r="B54" s="304" t="s">
        <v>71</v>
      </c>
      <c r="C54" s="148">
        <f>SUM(C52:C53)</f>
        <v>28802</v>
      </c>
      <c r="D54" s="318">
        <f>SUM(D52:D53)</f>
        <v>30892</v>
      </c>
      <c r="E54" s="219"/>
    </row>
    <row r="55" spans="1:5" ht="13.5" thickTop="1">
      <c r="A55" s="217"/>
      <c r="B55" s="33"/>
      <c r="C55" s="137"/>
      <c r="D55" s="206"/>
      <c r="E55" s="219"/>
    </row>
    <row r="56" spans="1:5" ht="12.75">
      <c r="A56" s="217"/>
      <c r="B56" s="303" t="s">
        <v>31</v>
      </c>
      <c r="C56" s="137"/>
      <c r="D56" s="206"/>
      <c r="E56" s="219"/>
    </row>
    <row r="57" spans="1:5" ht="12.75">
      <c r="A57" s="217"/>
      <c r="B57" s="33" t="s">
        <v>32</v>
      </c>
      <c r="C57" s="137">
        <f>'Balance Sheet'!D21</f>
        <v>3159</v>
      </c>
      <c r="D57" s="206">
        <v>4703</v>
      </c>
      <c r="E57" s="219"/>
    </row>
    <row r="58" spans="1:5" ht="12.75">
      <c r="A58" s="217"/>
      <c r="B58" s="33" t="s">
        <v>18</v>
      </c>
      <c r="C58" s="137">
        <f>'Balance Sheet'!D22</f>
        <v>25643</v>
      </c>
      <c r="D58" s="206">
        <v>26189</v>
      </c>
      <c r="E58" s="219"/>
    </row>
    <row r="59" spans="1:5" ht="13.5" thickBot="1">
      <c r="A59" s="217"/>
      <c r="B59" s="33"/>
      <c r="C59" s="148">
        <f>SUM(C57:C58)</f>
        <v>28802</v>
      </c>
      <c r="D59" s="318">
        <f>SUM(D57:D58)</f>
        <v>30892</v>
      </c>
      <c r="E59" s="219"/>
    </row>
    <row r="60" spans="1:5" ht="14.25" thickBot="1" thickTop="1">
      <c r="A60" s="226"/>
      <c r="B60" s="308"/>
      <c r="C60" s="309">
        <f>C54-C59</f>
        <v>0</v>
      </c>
      <c r="D60" s="319">
        <f>D54-D59</f>
        <v>0</v>
      </c>
      <c r="E60" s="230"/>
    </row>
    <row r="61" ht="12.75">
      <c r="C61" s="1">
        <f>C59-'Balance Sheet'!D21-'Balance Sheet'!D22</f>
        <v>0</v>
      </c>
    </row>
    <row r="62" ht="12.75">
      <c r="B62" s="303"/>
    </row>
  </sheetData>
  <mergeCells count="4">
    <mergeCell ref="B3:C3"/>
    <mergeCell ref="B4:D4"/>
    <mergeCell ref="B1:D1"/>
    <mergeCell ref="B2:D2"/>
  </mergeCells>
  <printOptions horizontalCentered="1"/>
  <pageMargins left="0.5" right="0.5" top="0.4" bottom="0.57" header="0" footer="0"/>
  <pageSetup fitToHeight="1" fitToWidth="1" horizontalDpi="600" verticalDpi="600" orientation="portrait" pageOrder="overThenDown" paperSize="9" scale="93" r:id="rId1"/>
</worksheet>
</file>

<file path=xl/worksheets/sheet6.xml><?xml version="1.0" encoding="utf-8"?>
<worksheet xmlns="http://schemas.openxmlformats.org/spreadsheetml/2006/main" xmlns:r="http://schemas.openxmlformats.org/officeDocument/2006/relationships">
  <dimension ref="A1:IV306"/>
  <sheetViews>
    <sheetView zoomScaleSheetLayoutView="100" workbookViewId="0" topLeftCell="A145">
      <selection activeCell="A167" sqref="A167"/>
    </sheetView>
  </sheetViews>
  <sheetFormatPr defaultColWidth="9.140625" defaultRowHeight="12.75"/>
  <cols>
    <col min="1" max="1" width="5.28125" style="3" customWidth="1"/>
    <col min="2" max="2" width="9.00390625" style="3" customWidth="1"/>
    <col min="3" max="3" width="21.7109375" style="3" customWidth="1"/>
    <col min="4" max="4" width="11.140625" style="3" customWidth="1"/>
    <col min="5" max="5" width="10.8515625" style="3" customWidth="1"/>
    <col min="6" max="6" width="12.140625" style="3" customWidth="1"/>
    <col min="7" max="7" width="12.00390625" style="3" customWidth="1"/>
    <col min="8" max="8" width="13.140625" style="3" customWidth="1"/>
    <col min="9" max="16384" width="9.140625" style="3" customWidth="1"/>
  </cols>
  <sheetData>
    <row r="1" ht="15">
      <c r="A1" s="2" t="s">
        <v>183</v>
      </c>
    </row>
    <row r="4" spans="1:2" s="2" customFormat="1" ht="15">
      <c r="A4" s="2" t="s">
        <v>182</v>
      </c>
      <c r="B4" s="2" t="s">
        <v>181</v>
      </c>
    </row>
    <row r="6" spans="2:11" ht="14.25">
      <c r="B6" s="448" t="s">
        <v>261</v>
      </c>
      <c r="C6" s="448"/>
      <c r="D6" s="447"/>
      <c r="E6" s="447"/>
      <c r="F6" s="447"/>
      <c r="G6" s="447"/>
      <c r="H6" s="447"/>
      <c r="I6" s="4"/>
      <c r="J6" s="4"/>
      <c r="K6" s="4"/>
    </row>
    <row r="7" spans="2:11" ht="14.25">
      <c r="B7" s="447"/>
      <c r="C7" s="447"/>
      <c r="D7" s="447"/>
      <c r="E7" s="447"/>
      <c r="F7" s="447"/>
      <c r="G7" s="447"/>
      <c r="H7" s="447"/>
      <c r="I7" s="4"/>
      <c r="J7" s="4"/>
      <c r="K7" s="4"/>
    </row>
    <row r="8" spans="2:11" ht="14.25">
      <c r="B8" s="447"/>
      <c r="C8" s="447"/>
      <c r="D8" s="447"/>
      <c r="E8" s="447"/>
      <c r="F8" s="447"/>
      <c r="G8" s="447"/>
      <c r="H8" s="447"/>
      <c r="I8" s="4"/>
      <c r="J8" s="4"/>
      <c r="K8" s="4"/>
    </row>
    <row r="9" spans="2:11" ht="14.25">
      <c r="B9" s="447"/>
      <c r="C9" s="447"/>
      <c r="D9" s="447"/>
      <c r="E9" s="447"/>
      <c r="F9" s="447"/>
      <c r="G9" s="447"/>
      <c r="H9" s="447"/>
      <c r="I9" s="4"/>
      <c r="J9" s="4"/>
      <c r="K9" s="4"/>
    </row>
    <row r="10" spans="2:11" ht="14.25">
      <c r="B10" s="447"/>
      <c r="C10" s="447"/>
      <c r="D10" s="447"/>
      <c r="E10" s="447"/>
      <c r="F10" s="447"/>
      <c r="G10" s="447"/>
      <c r="H10" s="447"/>
      <c r="I10" s="4"/>
      <c r="J10" s="4"/>
      <c r="K10" s="4"/>
    </row>
    <row r="11" spans="2:11" ht="14.25">
      <c r="B11" s="447"/>
      <c r="C11" s="447"/>
      <c r="D11" s="447"/>
      <c r="E11" s="447"/>
      <c r="F11" s="447"/>
      <c r="G11" s="447"/>
      <c r="H11" s="447"/>
      <c r="I11" s="4"/>
      <c r="J11" s="4"/>
      <c r="K11" s="4"/>
    </row>
    <row r="12" spans="2:11" ht="14.25">
      <c r="B12" s="447" t="s">
        <v>180</v>
      </c>
      <c r="C12" s="447"/>
      <c r="D12" s="447"/>
      <c r="E12" s="447"/>
      <c r="F12" s="447"/>
      <c r="G12" s="447"/>
      <c r="H12" s="447"/>
      <c r="I12" s="4"/>
      <c r="J12" s="4"/>
      <c r="K12" s="4"/>
    </row>
    <row r="13" spans="2:11" ht="14.25">
      <c r="B13" s="447"/>
      <c r="C13" s="447"/>
      <c r="D13" s="447"/>
      <c r="E13" s="447"/>
      <c r="F13" s="447"/>
      <c r="G13" s="447"/>
      <c r="H13" s="447"/>
      <c r="I13" s="4"/>
      <c r="J13" s="4"/>
      <c r="K13" s="4"/>
    </row>
    <row r="14" spans="2:11" ht="14.25">
      <c r="B14" s="4"/>
      <c r="C14" s="4"/>
      <c r="D14" s="4"/>
      <c r="E14" s="4"/>
      <c r="F14" s="4"/>
      <c r="G14" s="4"/>
      <c r="H14" s="4"/>
      <c r="I14" s="4"/>
      <c r="J14" s="4"/>
      <c r="K14" s="4"/>
    </row>
    <row r="16" spans="1:2" s="2" customFormat="1" ht="15">
      <c r="A16" s="2" t="s">
        <v>179</v>
      </c>
      <c r="B16" s="2" t="s">
        <v>178</v>
      </c>
    </row>
    <row r="18" ht="14.25">
      <c r="B18" s="3" t="s">
        <v>177</v>
      </c>
    </row>
    <row r="19" ht="14.25">
      <c r="B19" s="3" t="s">
        <v>262</v>
      </c>
    </row>
    <row r="22" spans="1:2" s="2" customFormat="1" ht="15">
      <c r="A22" s="2" t="s">
        <v>176</v>
      </c>
      <c r="B22" s="2" t="s">
        <v>175</v>
      </c>
    </row>
    <row r="24" ht="14.25">
      <c r="B24" s="3" t="s">
        <v>174</v>
      </c>
    </row>
    <row r="27" spans="1:2" s="2" customFormat="1" ht="15">
      <c r="A27" s="2" t="s">
        <v>173</v>
      </c>
      <c r="B27" s="2" t="s">
        <v>172</v>
      </c>
    </row>
    <row r="29" ht="14.25">
      <c r="B29" s="3" t="s">
        <v>279</v>
      </c>
    </row>
    <row r="32" spans="1:2" s="2" customFormat="1" ht="15">
      <c r="A32" s="2" t="s">
        <v>171</v>
      </c>
      <c r="B32" s="2" t="s">
        <v>170</v>
      </c>
    </row>
    <row r="34" spans="2:8" ht="14.25">
      <c r="B34" s="447" t="s">
        <v>281</v>
      </c>
      <c r="C34" s="447"/>
      <c r="D34" s="447"/>
      <c r="E34" s="447"/>
      <c r="F34" s="447"/>
      <c r="G34" s="447"/>
      <c r="H34" s="447"/>
    </row>
    <row r="35" spans="2:8" ht="14.25">
      <c r="B35" s="447"/>
      <c r="C35" s="447"/>
      <c r="D35" s="447"/>
      <c r="E35" s="447"/>
      <c r="F35" s="447"/>
      <c r="G35" s="447"/>
      <c r="H35" s="447"/>
    </row>
    <row r="36" spans="2:8" ht="14.25">
      <c r="B36" s="4"/>
      <c r="C36" s="4"/>
      <c r="D36" s="4"/>
      <c r="E36" s="4"/>
      <c r="F36" s="4"/>
      <c r="G36" s="4"/>
      <c r="H36" s="4"/>
    </row>
    <row r="38" spans="1:2" s="2" customFormat="1" ht="15">
      <c r="A38" s="2" t="s">
        <v>169</v>
      </c>
      <c r="B38" s="2" t="s">
        <v>168</v>
      </c>
    </row>
    <row r="40" spans="2:8" ht="14.25">
      <c r="B40" s="447" t="s">
        <v>280</v>
      </c>
      <c r="C40" s="447"/>
      <c r="D40" s="447"/>
      <c r="E40" s="447"/>
      <c r="F40" s="447"/>
      <c r="G40" s="447"/>
      <c r="H40" s="447"/>
    </row>
    <row r="41" spans="2:8" ht="14.25">
      <c r="B41" s="447"/>
      <c r="C41" s="447"/>
      <c r="D41" s="447"/>
      <c r="E41" s="447"/>
      <c r="F41" s="447"/>
      <c r="G41" s="447"/>
      <c r="H41" s="447"/>
    </row>
    <row r="43" spans="1:9" s="2" customFormat="1" ht="15">
      <c r="A43" s="2" t="s">
        <v>167</v>
      </c>
      <c r="B43" s="2" t="s">
        <v>273</v>
      </c>
      <c r="I43" s="3"/>
    </row>
    <row r="44" s="2" customFormat="1" ht="15">
      <c r="I44" s="3"/>
    </row>
    <row r="45" spans="2:9" s="2" customFormat="1" ht="15">
      <c r="B45" s="450" t="s">
        <v>274</v>
      </c>
      <c r="C45" s="450"/>
      <c r="D45" s="450"/>
      <c r="E45" s="450"/>
      <c r="F45" s="450"/>
      <c r="G45" s="450"/>
      <c r="H45" s="450"/>
      <c r="I45" s="3"/>
    </row>
    <row r="46" spans="2:9" s="2" customFormat="1" ht="15">
      <c r="B46" s="450"/>
      <c r="C46" s="450"/>
      <c r="D46" s="450"/>
      <c r="E46" s="450"/>
      <c r="F46" s="450"/>
      <c r="G46" s="450"/>
      <c r="H46" s="450"/>
      <c r="I46" s="3"/>
    </row>
    <row r="47" spans="2:9" s="2" customFormat="1" ht="15">
      <c r="B47" s="450"/>
      <c r="C47" s="450"/>
      <c r="D47" s="450"/>
      <c r="E47" s="450"/>
      <c r="F47" s="450"/>
      <c r="G47" s="450"/>
      <c r="H47" s="450"/>
      <c r="I47" s="3"/>
    </row>
    <row r="48" spans="2:9" s="2" customFormat="1" ht="15">
      <c r="B48" s="3"/>
      <c r="I48" s="3"/>
    </row>
    <row r="50" spans="1:2" s="2" customFormat="1" ht="15">
      <c r="A50" s="2" t="s">
        <v>166</v>
      </c>
      <c r="B50" s="2" t="s">
        <v>165</v>
      </c>
    </row>
    <row r="52" s="2" customFormat="1" ht="15">
      <c r="B52" s="2" t="s">
        <v>164</v>
      </c>
    </row>
    <row r="53" spans="2:8" s="2" customFormat="1" ht="15">
      <c r="B53" s="2" t="s">
        <v>163</v>
      </c>
      <c r="D53" s="449" t="s">
        <v>264</v>
      </c>
      <c r="E53" s="449" t="s">
        <v>265</v>
      </c>
      <c r="F53" s="449" t="s">
        <v>266</v>
      </c>
      <c r="G53" s="449" t="s">
        <v>162</v>
      </c>
      <c r="H53" s="449" t="s">
        <v>161</v>
      </c>
    </row>
    <row r="54" spans="4:8" s="2" customFormat="1" ht="50.25" customHeight="1">
      <c r="D54" s="449"/>
      <c r="E54" s="449"/>
      <c r="F54" s="449"/>
      <c r="G54" s="449"/>
      <c r="H54" s="449"/>
    </row>
    <row r="55" spans="4:8" s="5" customFormat="1" ht="16.5">
      <c r="D55" s="27" t="s">
        <v>5</v>
      </c>
      <c r="E55" s="27" t="s">
        <v>5</v>
      </c>
      <c r="F55" s="27" t="s">
        <v>5</v>
      </c>
      <c r="G55" s="27" t="s">
        <v>5</v>
      </c>
      <c r="H55" s="27" t="s">
        <v>5</v>
      </c>
    </row>
    <row r="56" spans="2:8" ht="14.25">
      <c r="B56" s="437" t="s">
        <v>263</v>
      </c>
      <c r="C56" s="438"/>
      <c r="D56" s="7"/>
      <c r="E56" s="7"/>
      <c r="F56" s="7"/>
      <c r="G56" s="7"/>
      <c r="H56" s="7"/>
    </row>
    <row r="57" spans="1:256" ht="14.25">
      <c r="A57" s="8"/>
      <c r="B57" s="438"/>
      <c r="C57" s="438"/>
      <c r="D57" s="9"/>
      <c r="E57" s="9"/>
      <c r="F57" s="9"/>
      <c r="G57" s="9"/>
      <c r="H57" s="9"/>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2:8" ht="14.25">
      <c r="B58" s="60" t="s">
        <v>0</v>
      </c>
      <c r="D58" s="7"/>
      <c r="E58" s="7"/>
      <c r="F58" s="7"/>
      <c r="G58" s="7"/>
      <c r="H58" s="7"/>
    </row>
    <row r="59" spans="2:8" ht="14.25">
      <c r="B59" s="3" t="s">
        <v>160</v>
      </c>
      <c r="D59" s="7">
        <v>36466</v>
      </c>
      <c r="E59" s="7">
        <v>998</v>
      </c>
      <c r="F59" s="7">
        <f>1361-F60</f>
        <v>926</v>
      </c>
      <c r="G59" s="7">
        <v>0</v>
      </c>
      <c r="H59" s="7">
        <f>SUM(D59:G59)</f>
        <v>38390</v>
      </c>
    </row>
    <row r="60" spans="2:8" ht="14.25">
      <c r="B60" s="3" t="s">
        <v>159</v>
      </c>
      <c r="D60" s="10">
        <v>0</v>
      </c>
      <c r="E60" s="10">
        <v>0</v>
      </c>
      <c r="F60" s="10">
        <v>435</v>
      </c>
      <c r="G60" s="10">
        <f>-SUM(D60:F60)</f>
        <v>-435</v>
      </c>
      <c r="H60" s="10">
        <f>SUM(D60:G60)</f>
        <v>0</v>
      </c>
    </row>
    <row r="61" spans="2:9" ht="14.25">
      <c r="B61" s="3" t="s">
        <v>158</v>
      </c>
      <c r="D61" s="11">
        <f>SUM(D59:D60)</f>
        <v>36466</v>
      </c>
      <c r="E61" s="11">
        <f>SUM(E59:E60)</f>
        <v>998</v>
      </c>
      <c r="F61" s="11">
        <f>SUM(F59:F60)</f>
        <v>1361</v>
      </c>
      <c r="G61" s="11">
        <f>SUM(G59:G60)</f>
        <v>-435</v>
      </c>
      <c r="H61" s="11">
        <f>SUM(H59:H60)</f>
        <v>38390</v>
      </c>
      <c r="I61" s="20">
        <f>'Income Statement'!D15-H61</f>
        <v>0</v>
      </c>
    </row>
    <row r="62" spans="4:8" ht="14.25">
      <c r="D62" s="7"/>
      <c r="E62" s="7"/>
      <c r="F62" s="7"/>
      <c r="G62" s="7"/>
      <c r="H62" s="7"/>
    </row>
    <row r="63" spans="2:8" ht="14.25">
      <c r="B63" s="60" t="s">
        <v>157</v>
      </c>
      <c r="D63" s="7"/>
      <c r="E63" s="7"/>
      <c r="F63" s="7"/>
      <c r="G63" s="7"/>
      <c r="H63" s="7"/>
    </row>
    <row r="64" spans="2:8" ht="14.25">
      <c r="B64" s="3" t="s">
        <v>156</v>
      </c>
      <c r="D64" s="7">
        <v>4118</v>
      </c>
      <c r="E64" s="7">
        <v>-219</v>
      </c>
      <c r="F64" s="7">
        <v>298</v>
      </c>
      <c r="G64" s="7"/>
      <c r="H64" s="7">
        <f>SUM(D64:G64)</f>
        <v>4197</v>
      </c>
    </row>
    <row r="65" spans="2:8" ht="14.25">
      <c r="B65" s="3" t="s">
        <v>155</v>
      </c>
      <c r="D65" s="7"/>
      <c r="E65" s="7"/>
      <c r="F65" s="7"/>
      <c r="G65" s="7"/>
      <c r="H65" s="212">
        <f>+H67-H64-H66</f>
        <v>-170</v>
      </c>
    </row>
    <row r="66" spans="2:8" ht="14.25">
      <c r="B66" s="3" t="s">
        <v>29</v>
      </c>
      <c r="D66" s="7"/>
      <c r="E66" s="7"/>
      <c r="F66" s="7"/>
      <c r="G66" s="7"/>
      <c r="H66" s="203">
        <f>-Cashflow!C15</f>
        <v>29</v>
      </c>
    </row>
    <row r="67" spans="2:8" ht="14.25">
      <c r="B67" s="3" t="s">
        <v>154</v>
      </c>
      <c r="D67" s="7"/>
      <c r="E67" s="7"/>
      <c r="F67" s="7"/>
      <c r="G67" s="7"/>
      <c r="H67" s="7">
        <f>+H69-H68</f>
        <v>4056</v>
      </c>
    </row>
    <row r="68" spans="2:8" ht="14.25">
      <c r="B68" s="3" t="s">
        <v>17</v>
      </c>
      <c r="D68" s="7"/>
      <c r="E68" s="7"/>
      <c r="F68" s="7"/>
      <c r="G68" s="7"/>
      <c r="H68" s="203">
        <f>-329-73</f>
        <v>-402</v>
      </c>
    </row>
    <row r="69" spans="2:8" ht="14.25">
      <c r="B69" s="3" t="s">
        <v>191</v>
      </c>
      <c r="D69" s="7"/>
      <c r="E69" s="7"/>
      <c r="F69" s="7"/>
      <c r="G69" s="7"/>
      <c r="H69" s="7">
        <f>+H71-H70</f>
        <v>3654</v>
      </c>
    </row>
    <row r="70" spans="2:8" ht="14.25">
      <c r="B70" s="3" t="s">
        <v>1</v>
      </c>
      <c r="D70" s="7"/>
      <c r="E70" s="7"/>
      <c r="F70" s="7"/>
      <c r="G70" s="7"/>
      <c r="H70" s="7">
        <v>-1125</v>
      </c>
    </row>
    <row r="71" spans="2:9" ht="14.25">
      <c r="B71" s="3" t="s">
        <v>153</v>
      </c>
      <c r="D71" s="7"/>
      <c r="E71" s="7"/>
      <c r="F71" s="7"/>
      <c r="G71" s="7"/>
      <c r="H71" s="11">
        <v>2529</v>
      </c>
      <c r="I71" s="20">
        <f>+H71-'Income Statement'!F39</f>
        <v>0</v>
      </c>
    </row>
    <row r="72" spans="4:8" ht="14.25">
      <c r="D72" s="7"/>
      <c r="E72" s="7"/>
      <c r="F72" s="7"/>
      <c r="G72" s="7"/>
      <c r="H72" s="7"/>
    </row>
    <row r="75" spans="1:2" s="2" customFormat="1" ht="15">
      <c r="A75" s="2" t="s">
        <v>152</v>
      </c>
      <c r="B75" s="2" t="s">
        <v>151</v>
      </c>
    </row>
    <row r="77" spans="2:8" ht="14.25">
      <c r="B77" s="447" t="s">
        <v>267</v>
      </c>
      <c r="C77" s="447"/>
      <c r="D77" s="447"/>
      <c r="E77" s="447"/>
      <c r="F77" s="447"/>
      <c r="G77" s="447"/>
      <c r="H77" s="447"/>
    </row>
    <row r="78" spans="2:8" ht="14.25">
      <c r="B78" s="447"/>
      <c r="C78" s="447"/>
      <c r="D78" s="447"/>
      <c r="E78" s="447"/>
      <c r="F78" s="447"/>
      <c r="G78" s="447"/>
      <c r="H78" s="447"/>
    </row>
    <row r="79" spans="2:8" ht="14.25">
      <c r="B79" s="447"/>
      <c r="C79" s="447"/>
      <c r="D79" s="447"/>
      <c r="E79" s="447"/>
      <c r="F79" s="447"/>
      <c r="G79" s="447"/>
      <c r="H79" s="447"/>
    </row>
    <row r="80" spans="2:8" ht="14.25">
      <c r="B80" s="6"/>
      <c r="C80" s="6"/>
      <c r="D80" s="6"/>
      <c r="E80" s="6"/>
      <c r="F80" s="6"/>
      <c r="G80" s="6"/>
      <c r="H80" s="6"/>
    </row>
    <row r="81" spans="2:8" ht="14.25">
      <c r="B81" s="6"/>
      <c r="C81" s="6"/>
      <c r="D81" s="6"/>
      <c r="E81" s="6"/>
      <c r="F81" s="6"/>
      <c r="G81" s="6"/>
      <c r="H81" s="6"/>
    </row>
    <row r="82" spans="1:2" s="2" customFormat="1" ht="15">
      <c r="A82" s="2" t="s">
        <v>150</v>
      </c>
      <c r="B82" s="2" t="s">
        <v>149</v>
      </c>
    </row>
    <row r="84" spans="2:8" ht="14.25">
      <c r="B84" s="447" t="s">
        <v>148</v>
      </c>
      <c r="C84" s="447"/>
      <c r="D84" s="447"/>
      <c r="E84" s="447"/>
      <c r="F84" s="447"/>
      <c r="G84" s="447"/>
      <c r="H84" s="447"/>
    </row>
    <row r="85" spans="2:8" ht="14.25">
      <c r="B85" s="447"/>
      <c r="C85" s="447"/>
      <c r="D85" s="447"/>
      <c r="E85" s="447"/>
      <c r="F85" s="447"/>
      <c r="G85" s="447"/>
      <c r="H85" s="447"/>
    </row>
    <row r="86" spans="2:8" ht="14.25">
      <c r="B86" s="4"/>
      <c r="C86" s="4"/>
      <c r="D86" s="4"/>
      <c r="E86" s="4"/>
      <c r="F86" s="4"/>
      <c r="G86" s="4"/>
      <c r="H86" s="4"/>
    </row>
    <row r="88" spans="1:2" s="2" customFormat="1" ht="15">
      <c r="A88" s="2" t="s">
        <v>147</v>
      </c>
      <c r="B88" s="2" t="s">
        <v>146</v>
      </c>
    </row>
    <row r="90" ht="14.25">
      <c r="B90" s="3" t="s">
        <v>145</v>
      </c>
    </row>
    <row r="93" spans="1:2" s="2" customFormat="1" ht="15">
      <c r="A93" s="2" t="s">
        <v>144</v>
      </c>
      <c r="B93" s="2" t="s">
        <v>143</v>
      </c>
    </row>
    <row r="95" spans="2:8" ht="14.25">
      <c r="B95" s="438" t="s">
        <v>142</v>
      </c>
      <c r="C95" s="438"/>
      <c r="D95" s="438"/>
      <c r="E95" s="438"/>
      <c r="F95" s="438"/>
      <c r="G95" s="438"/>
      <c r="H95" s="438"/>
    </row>
    <row r="96" spans="2:8" ht="14.25">
      <c r="B96" s="438"/>
      <c r="C96" s="438"/>
      <c r="D96" s="438"/>
      <c r="E96" s="438"/>
      <c r="F96" s="438"/>
      <c r="G96" s="438"/>
      <c r="H96" s="438"/>
    </row>
    <row r="97" spans="2:8" ht="14.25">
      <c r="B97" s="6"/>
      <c r="C97" s="6"/>
      <c r="D97" s="6"/>
      <c r="E97" s="6"/>
      <c r="F97" s="6"/>
      <c r="G97" s="6"/>
      <c r="H97" s="6"/>
    </row>
    <row r="99" spans="1:2" s="2" customFormat="1" ht="15">
      <c r="A99" s="2" t="s">
        <v>141</v>
      </c>
      <c r="B99" s="2" t="s">
        <v>140</v>
      </c>
    </row>
    <row r="101" ht="14.25">
      <c r="B101" s="3" t="s">
        <v>139</v>
      </c>
    </row>
    <row r="104" spans="1:2" s="2" customFormat="1" ht="15">
      <c r="A104" s="12" t="s">
        <v>138</v>
      </c>
      <c r="B104" s="2" t="s">
        <v>137</v>
      </c>
    </row>
    <row r="106" ht="14.25">
      <c r="B106" s="3" t="s">
        <v>136</v>
      </c>
    </row>
    <row r="108" spans="5:8" ht="14.25">
      <c r="E108" s="434" t="s">
        <v>44</v>
      </c>
      <c r="F108" s="434"/>
      <c r="G108" s="444" t="s">
        <v>45</v>
      </c>
      <c r="H108" s="444"/>
    </row>
    <row r="109" spans="5:8" ht="15">
      <c r="E109" s="23" t="s">
        <v>46</v>
      </c>
      <c r="F109" s="23" t="s">
        <v>47</v>
      </c>
      <c r="G109" s="23" t="s">
        <v>48</v>
      </c>
      <c r="H109" s="23" t="s">
        <v>47</v>
      </c>
    </row>
    <row r="110" spans="5:8" ht="15">
      <c r="E110" s="24" t="s">
        <v>49</v>
      </c>
      <c r="F110" s="23" t="s">
        <v>50</v>
      </c>
      <c r="G110" s="24" t="s">
        <v>51</v>
      </c>
      <c r="H110" s="23" t="s">
        <v>50</v>
      </c>
    </row>
    <row r="111" spans="5:8" ht="14.25">
      <c r="E111" s="25"/>
      <c r="F111" s="26" t="s">
        <v>52</v>
      </c>
      <c r="G111" s="25"/>
      <c r="H111" s="26" t="s">
        <v>51</v>
      </c>
    </row>
    <row r="112" spans="5:8" ht="14.25">
      <c r="E112" s="28" t="s">
        <v>250</v>
      </c>
      <c r="F112" s="28" t="s">
        <v>251</v>
      </c>
      <c r="G112" s="43" t="str">
        <f>E112</f>
        <v>31-12-2005</v>
      </c>
      <c r="H112" s="43" t="str">
        <f>F112</f>
        <v>31-12-2004</v>
      </c>
    </row>
    <row r="113" spans="5:8" ht="14.25">
      <c r="E113" s="29" t="s">
        <v>77</v>
      </c>
      <c r="F113" s="29" t="s">
        <v>77</v>
      </c>
      <c r="G113" s="29" t="s">
        <v>77</v>
      </c>
      <c r="H113" s="29" t="s">
        <v>77</v>
      </c>
    </row>
    <row r="114" spans="2:8" ht="14.25">
      <c r="B114" s="58"/>
      <c r="C114" s="58"/>
      <c r="D114" s="58"/>
      <c r="E114" s="361"/>
      <c r="F114" s="361"/>
      <c r="G114" s="361"/>
      <c r="H114" s="361"/>
    </row>
    <row r="115" spans="2:8" ht="14.25">
      <c r="B115" s="58" t="s">
        <v>241</v>
      </c>
      <c r="C115" s="58"/>
      <c r="D115" s="58"/>
      <c r="E115" s="362" t="s">
        <v>243</v>
      </c>
      <c r="F115" s="362" t="s">
        <v>243</v>
      </c>
      <c r="G115" s="362" t="s">
        <v>243</v>
      </c>
      <c r="H115" s="362" t="s">
        <v>243</v>
      </c>
    </row>
    <row r="116" spans="2:8" ht="14.25">
      <c r="B116" s="58"/>
      <c r="C116" s="58" t="s">
        <v>242</v>
      </c>
      <c r="D116" s="58"/>
      <c r="E116" s="361"/>
      <c r="F116" s="361"/>
      <c r="G116" s="361"/>
      <c r="H116" s="361"/>
    </row>
    <row r="117" spans="2:8" ht="14.25">
      <c r="B117" s="58"/>
      <c r="C117" s="58"/>
      <c r="D117" s="58"/>
      <c r="E117" s="361"/>
      <c r="F117" s="361"/>
      <c r="G117" s="361"/>
      <c r="H117" s="361"/>
    </row>
    <row r="118" spans="2:8" ht="14.25">
      <c r="B118" s="58" t="s">
        <v>135</v>
      </c>
      <c r="C118" s="58"/>
      <c r="D118" s="58"/>
      <c r="E118" s="212">
        <v>141</v>
      </c>
      <c r="F118" s="212">
        <v>89</v>
      </c>
      <c r="G118" s="212">
        <v>141</v>
      </c>
      <c r="H118" s="212">
        <v>89</v>
      </c>
    </row>
    <row r="119" spans="2:8" ht="14.25">
      <c r="B119" s="58"/>
      <c r="C119" s="58" t="s">
        <v>127</v>
      </c>
      <c r="D119" s="58"/>
      <c r="E119" s="212"/>
      <c r="F119" s="212"/>
      <c r="G119" s="212"/>
      <c r="H119" s="212"/>
    </row>
    <row r="120" spans="2:8" ht="14.25">
      <c r="B120" s="58"/>
      <c r="C120" s="58"/>
      <c r="D120" s="58"/>
      <c r="E120" s="212"/>
      <c r="F120" s="212"/>
      <c r="G120" s="212"/>
      <c r="H120" s="212"/>
    </row>
    <row r="121" spans="2:8" ht="14.25">
      <c r="B121" s="445" t="s">
        <v>134</v>
      </c>
      <c r="C121" s="446"/>
      <c r="D121" s="446"/>
      <c r="E121" s="212"/>
      <c r="F121" s="212"/>
      <c r="G121" s="212"/>
      <c r="H121" s="212"/>
    </row>
    <row r="122" spans="2:8" ht="14.25">
      <c r="B122" s="446"/>
      <c r="C122" s="446"/>
      <c r="D122" s="446"/>
      <c r="E122" s="212"/>
      <c r="F122" s="212"/>
      <c r="G122" s="212"/>
      <c r="H122" s="212"/>
    </row>
    <row r="123" spans="2:8" ht="15">
      <c r="B123" s="54"/>
      <c r="C123" s="58"/>
      <c r="D123" s="58"/>
      <c r="E123" s="212"/>
      <c r="F123" s="212"/>
      <c r="G123" s="212"/>
      <c r="H123" s="212"/>
    </row>
    <row r="124" spans="2:8" s="13" customFormat="1" ht="14.25">
      <c r="B124" s="49" t="s">
        <v>133</v>
      </c>
      <c r="C124" s="49"/>
      <c r="D124" s="49"/>
      <c r="E124" s="59">
        <v>280</v>
      </c>
      <c r="F124" s="59">
        <v>158</v>
      </c>
      <c r="G124" s="59">
        <v>280</v>
      </c>
      <c r="H124" s="59">
        <v>158</v>
      </c>
    </row>
    <row r="125" spans="2:8" s="13" customFormat="1" ht="14.25">
      <c r="B125" s="49"/>
      <c r="C125" s="49" t="s">
        <v>132</v>
      </c>
      <c r="D125" s="49"/>
      <c r="E125" s="59"/>
      <c r="F125" s="59"/>
      <c r="G125" s="59"/>
      <c r="H125" s="59"/>
    </row>
    <row r="126" spans="2:8" s="13" customFormat="1" ht="14.25">
      <c r="B126" s="49"/>
      <c r="C126" s="49"/>
      <c r="D126" s="49"/>
      <c r="E126" s="59"/>
      <c r="F126" s="59"/>
      <c r="G126" s="59"/>
      <c r="H126" s="59"/>
    </row>
    <row r="127" spans="2:8" s="13" customFormat="1" ht="14.25">
      <c r="B127" s="49" t="s">
        <v>131</v>
      </c>
      <c r="C127" s="49"/>
      <c r="D127" s="49"/>
      <c r="E127" s="59">
        <v>32</v>
      </c>
      <c r="F127" s="59">
        <v>45</v>
      </c>
      <c r="G127" s="59">
        <v>32</v>
      </c>
      <c r="H127" s="59">
        <v>45</v>
      </c>
    </row>
    <row r="128" spans="2:8" s="13" customFormat="1" ht="14.25">
      <c r="B128" s="49"/>
      <c r="C128" s="49" t="s">
        <v>130</v>
      </c>
      <c r="D128" s="49"/>
      <c r="E128" s="59"/>
      <c r="F128" s="59"/>
      <c r="G128" s="59"/>
      <c r="H128" s="59"/>
    </row>
    <row r="129" spans="2:8" s="13" customFormat="1" ht="14.25">
      <c r="B129" s="49"/>
      <c r="C129" s="49"/>
      <c r="D129" s="49"/>
      <c r="E129" s="59"/>
      <c r="F129" s="59"/>
      <c r="G129" s="59"/>
      <c r="H129" s="59"/>
    </row>
    <row r="130" spans="2:8" s="13" customFormat="1" ht="14.25">
      <c r="B130" s="49" t="s">
        <v>129</v>
      </c>
      <c r="C130" s="49"/>
      <c r="D130" s="49"/>
      <c r="E130" s="363">
        <v>150</v>
      </c>
      <c r="F130" s="59">
        <v>1</v>
      </c>
      <c r="G130" s="363">
        <v>150</v>
      </c>
      <c r="H130" s="59">
        <v>1</v>
      </c>
    </row>
    <row r="131" spans="2:8" s="13" customFormat="1" ht="14.25">
      <c r="B131" s="49"/>
      <c r="C131" s="49" t="s">
        <v>127</v>
      </c>
      <c r="D131" s="49"/>
      <c r="E131" s="59"/>
      <c r="F131" s="59"/>
      <c r="G131" s="59"/>
      <c r="H131" s="59"/>
    </row>
    <row r="132" spans="2:8" s="13" customFormat="1" ht="14.25">
      <c r="B132" s="49"/>
      <c r="C132" s="49"/>
      <c r="D132" s="49"/>
      <c r="E132" s="59"/>
      <c r="F132" s="59"/>
      <c r="G132" s="59"/>
      <c r="H132" s="59"/>
    </row>
    <row r="133" spans="2:8" s="13" customFormat="1" ht="14.25">
      <c r="B133" s="49" t="s">
        <v>128</v>
      </c>
      <c r="C133" s="49"/>
      <c r="D133" s="49"/>
      <c r="E133" s="59">
        <v>0</v>
      </c>
      <c r="F133" s="59">
        <v>2</v>
      </c>
      <c r="G133" s="59">
        <v>0</v>
      </c>
      <c r="H133" s="59">
        <v>2</v>
      </c>
    </row>
    <row r="134" spans="2:8" s="13" customFormat="1" ht="14.25">
      <c r="B134" s="364"/>
      <c r="C134" s="49" t="s">
        <v>127</v>
      </c>
      <c r="D134" s="49"/>
      <c r="E134" s="59"/>
      <c r="F134" s="59"/>
      <c r="G134" s="59"/>
      <c r="H134" s="59"/>
    </row>
    <row r="135" spans="2:8" s="13" customFormat="1" ht="14.25">
      <c r="B135" s="48"/>
      <c r="C135" s="48"/>
      <c r="D135" s="49"/>
      <c r="E135" s="59"/>
      <c r="F135" s="59"/>
      <c r="G135" s="59"/>
      <c r="H135" s="59"/>
    </row>
    <row r="136" spans="2:8" s="13" customFormat="1" ht="14.25">
      <c r="B136" s="48" t="s">
        <v>126</v>
      </c>
      <c r="C136" s="48"/>
      <c r="D136" s="49"/>
      <c r="E136" s="363">
        <v>0</v>
      </c>
      <c r="F136" s="363">
        <v>0</v>
      </c>
      <c r="G136" s="363">
        <v>0</v>
      </c>
      <c r="H136" s="363">
        <v>0</v>
      </c>
    </row>
    <row r="137" spans="2:8" s="13" customFormat="1" ht="14.25">
      <c r="B137" s="48"/>
      <c r="C137" s="48" t="s">
        <v>125</v>
      </c>
      <c r="D137" s="49"/>
      <c r="E137" s="49"/>
      <c r="F137" s="49"/>
      <c r="G137" s="49"/>
      <c r="H137" s="49"/>
    </row>
    <row r="138" spans="2:8" s="13" customFormat="1" ht="14.25">
      <c r="B138" s="48"/>
      <c r="C138" s="48"/>
      <c r="D138" s="49"/>
      <c r="E138" s="49"/>
      <c r="F138" s="49"/>
      <c r="G138" s="49"/>
      <c r="H138" s="49"/>
    </row>
    <row r="139" spans="2:8" s="13" customFormat="1" ht="14.25">
      <c r="B139" s="442" t="s">
        <v>282</v>
      </c>
      <c r="C139" s="442"/>
      <c r="D139" s="442"/>
      <c r="E139" s="442"/>
      <c r="F139" s="442"/>
      <c r="G139" s="442"/>
      <c r="H139" s="442"/>
    </row>
    <row r="140" spans="2:8" s="13" customFormat="1" ht="14.25">
      <c r="B140" s="442"/>
      <c r="C140" s="442"/>
      <c r="D140" s="442"/>
      <c r="E140" s="442"/>
      <c r="F140" s="442"/>
      <c r="G140" s="442"/>
      <c r="H140" s="442"/>
    </row>
    <row r="141" spans="2:8" s="13" customFormat="1" ht="14.25">
      <c r="B141" s="365"/>
      <c r="C141" s="48"/>
      <c r="D141" s="49"/>
      <c r="E141" s="49"/>
      <c r="F141" s="49"/>
      <c r="G141" s="49"/>
      <c r="H141" s="49"/>
    </row>
    <row r="142" spans="2:8" s="13" customFormat="1" ht="14.25">
      <c r="B142" s="437" t="s">
        <v>283</v>
      </c>
      <c r="C142" s="438"/>
      <c r="D142" s="438"/>
      <c r="E142" s="438"/>
      <c r="F142" s="438"/>
      <c r="G142" s="438"/>
      <c r="H142" s="438"/>
    </row>
    <row r="143" spans="2:8" s="13" customFormat="1" ht="14.25">
      <c r="B143" s="438"/>
      <c r="C143" s="438"/>
      <c r="D143" s="438"/>
      <c r="E143" s="438"/>
      <c r="F143" s="438"/>
      <c r="G143" s="438"/>
      <c r="H143" s="438"/>
    </row>
    <row r="144" s="13" customFormat="1" ht="14.25">
      <c r="B144" s="14"/>
    </row>
    <row r="145" s="13" customFormat="1" ht="14.25">
      <c r="B145" s="14"/>
    </row>
    <row r="146" spans="1:8" s="13" customFormat="1" ht="14.25">
      <c r="A146" s="439" t="s">
        <v>124</v>
      </c>
      <c r="B146" s="438"/>
      <c r="C146" s="438"/>
      <c r="D146" s="438"/>
      <c r="E146" s="438"/>
      <c r="F146" s="438"/>
      <c r="G146" s="438"/>
      <c r="H146" s="438"/>
    </row>
    <row r="147" spans="1:8" s="13" customFormat="1" ht="14.25">
      <c r="A147" s="438"/>
      <c r="B147" s="438"/>
      <c r="C147" s="438"/>
      <c r="D147" s="438"/>
      <c r="E147" s="438"/>
      <c r="F147" s="438"/>
      <c r="G147" s="438"/>
      <c r="H147" s="438"/>
    </row>
    <row r="148" s="13" customFormat="1" ht="14.25">
      <c r="B148" s="14"/>
    </row>
    <row r="149" spans="1:8" s="51" customFormat="1" ht="15">
      <c r="A149" s="193" t="s">
        <v>123</v>
      </c>
      <c r="B149" s="435" t="s">
        <v>122</v>
      </c>
      <c r="C149" s="436"/>
      <c r="D149" s="436"/>
      <c r="E149" s="436"/>
      <c r="F149" s="436"/>
      <c r="G149" s="436"/>
      <c r="H149" s="436"/>
    </row>
    <row r="150" s="194" customFormat="1" ht="15"/>
    <row r="151" spans="1:8" s="195" customFormat="1" ht="12.75">
      <c r="A151" s="199"/>
      <c r="B151" s="200"/>
      <c r="C151" s="200"/>
      <c r="D151" s="200"/>
      <c r="E151" s="200"/>
      <c r="F151" s="200"/>
      <c r="G151" s="200"/>
      <c r="H151" s="200"/>
    </row>
    <row r="152" spans="1:8" s="195" customFormat="1" ht="12.75">
      <c r="A152" s="199"/>
      <c r="B152" s="200"/>
      <c r="C152" s="200"/>
      <c r="D152" s="200"/>
      <c r="E152" s="200"/>
      <c r="F152" s="200"/>
      <c r="G152" s="200"/>
      <c r="H152" s="200"/>
    </row>
    <row r="153" spans="1:8" s="195" customFormat="1" ht="12.75">
      <c r="A153" s="199"/>
      <c r="B153" s="200"/>
      <c r="C153" s="200"/>
      <c r="D153" s="200"/>
      <c r="E153" s="200"/>
      <c r="F153" s="200"/>
      <c r="G153" s="200"/>
      <c r="H153" s="200"/>
    </row>
    <row r="154" spans="1:8" s="195" customFormat="1" ht="12.75">
      <c r="A154" s="199"/>
      <c r="B154" s="200"/>
      <c r="C154" s="200"/>
      <c r="D154" s="200"/>
      <c r="E154" s="200"/>
      <c r="F154" s="200"/>
      <c r="G154" s="200"/>
      <c r="H154" s="200"/>
    </row>
    <row r="155" spans="1:8" s="195" customFormat="1" ht="12.75">
      <c r="A155" s="199"/>
      <c r="B155" s="200"/>
      <c r="C155" s="200"/>
      <c r="D155" s="200"/>
      <c r="E155" s="200"/>
      <c r="F155" s="200"/>
      <c r="G155" s="200"/>
      <c r="H155" s="200"/>
    </row>
    <row r="156" spans="1:8" s="195" customFormat="1" ht="12.75">
      <c r="A156" s="199"/>
      <c r="B156" s="200"/>
      <c r="C156" s="200"/>
      <c r="D156" s="200"/>
      <c r="E156" s="200"/>
      <c r="F156" s="200"/>
      <c r="G156" s="200"/>
      <c r="H156" s="200"/>
    </row>
    <row r="157" spans="1:8" s="195" customFormat="1" ht="12.75">
      <c r="A157" s="199"/>
      <c r="B157" s="200"/>
      <c r="C157" s="200"/>
      <c r="D157" s="200"/>
      <c r="E157" s="200"/>
      <c r="F157" s="200"/>
      <c r="G157" s="200"/>
      <c r="H157" s="200"/>
    </row>
    <row r="158" spans="1:8" s="195" customFormat="1" ht="12.75">
      <c r="A158" s="199"/>
      <c r="B158" s="200"/>
      <c r="C158" s="200"/>
      <c r="D158" s="200"/>
      <c r="E158" s="200"/>
      <c r="F158" s="200"/>
      <c r="G158" s="200"/>
      <c r="H158" s="200"/>
    </row>
    <row r="159" spans="1:8" s="195" customFormat="1" ht="12.75">
      <c r="A159" s="199"/>
      <c r="B159" s="200"/>
      <c r="C159" s="200"/>
      <c r="D159" s="200"/>
      <c r="E159" s="200"/>
      <c r="F159" s="200"/>
      <c r="G159" s="200"/>
      <c r="H159" s="200"/>
    </row>
    <row r="160" spans="1:8" s="195" customFormat="1" ht="12.75">
      <c r="A160" s="199"/>
      <c r="B160" s="200"/>
      <c r="C160" s="200"/>
      <c r="D160" s="200"/>
      <c r="E160" s="200"/>
      <c r="F160" s="200"/>
      <c r="G160" s="200"/>
      <c r="H160" s="200"/>
    </row>
    <row r="161" spans="1:8" s="195" customFormat="1" ht="12.75">
      <c r="A161" s="199"/>
      <c r="B161" s="200"/>
      <c r="C161" s="200"/>
      <c r="D161" s="200"/>
      <c r="E161" s="200"/>
      <c r="F161" s="200"/>
      <c r="G161" s="200"/>
      <c r="H161" s="200"/>
    </row>
    <row r="162" spans="1:8" s="195" customFormat="1" ht="12.75">
      <c r="A162" s="199"/>
      <c r="B162" s="200"/>
      <c r="C162" s="200"/>
      <c r="D162" s="200"/>
      <c r="E162" s="200"/>
      <c r="F162" s="200"/>
      <c r="G162" s="200"/>
      <c r="H162" s="200"/>
    </row>
    <row r="163" spans="1:8" s="195" customFormat="1" ht="12.75">
      <c r="A163" s="199"/>
      <c r="B163" s="200"/>
      <c r="C163" s="200"/>
      <c r="D163" s="200"/>
      <c r="E163" s="200"/>
      <c r="F163" s="200"/>
      <c r="G163" s="200"/>
      <c r="H163" s="200"/>
    </row>
    <row r="164" spans="1:8" s="195" customFormat="1" ht="12.75">
      <c r="A164" s="199"/>
      <c r="B164" s="200"/>
      <c r="C164" s="200"/>
      <c r="D164" s="200"/>
      <c r="E164" s="200"/>
      <c r="F164" s="200"/>
      <c r="G164" s="200"/>
      <c r="H164" s="200"/>
    </row>
    <row r="165" spans="1:8" s="195" customFormat="1" ht="12.75">
      <c r="A165" s="199"/>
      <c r="B165" s="200"/>
      <c r="C165" s="200"/>
      <c r="D165" s="200"/>
      <c r="E165" s="200"/>
      <c r="F165" s="200"/>
      <c r="G165" s="200"/>
      <c r="H165" s="200"/>
    </row>
    <row r="166" spans="1:8" s="195" customFormat="1" ht="12.75">
      <c r="A166" s="199"/>
      <c r="B166" s="200"/>
      <c r="C166" s="200"/>
      <c r="D166" s="200"/>
      <c r="E166" s="200"/>
      <c r="F166" s="200"/>
      <c r="G166" s="200"/>
      <c r="H166" s="200"/>
    </row>
    <row r="167" spans="2:8" s="49" customFormat="1" ht="14.25">
      <c r="B167" s="198"/>
      <c r="C167" s="198"/>
      <c r="D167" s="198"/>
      <c r="E167" s="198"/>
      <c r="F167" s="198"/>
      <c r="G167" s="198"/>
      <c r="H167" s="198"/>
    </row>
    <row r="168" spans="1:3" s="51" customFormat="1" ht="15">
      <c r="A168" s="51" t="s">
        <v>121</v>
      </c>
      <c r="B168" s="54" t="s">
        <v>193</v>
      </c>
      <c r="C168" s="50"/>
    </row>
    <row r="169" spans="2:3" s="51" customFormat="1" ht="15">
      <c r="B169" s="54"/>
      <c r="C169" s="50"/>
    </row>
    <row r="170" spans="2:8" s="51" customFormat="1" ht="15" customHeight="1">
      <c r="B170" s="440" t="s">
        <v>212</v>
      </c>
      <c r="C170" s="440"/>
      <c r="D170" s="440"/>
      <c r="E170" s="440"/>
      <c r="F170" s="440"/>
      <c r="G170" s="440"/>
      <c r="H170" s="440"/>
    </row>
    <row r="171" spans="2:8" s="51" customFormat="1" ht="15">
      <c r="B171" s="440"/>
      <c r="C171" s="440"/>
      <c r="D171" s="440"/>
      <c r="E171" s="440"/>
      <c r="F171" s="440"/>
      <c r="G171" s="440"/>
      <c r="H171" s="440"/>
    </row>
    <row r="172" spans="2:8" s="51" customFormat="1" ht="15">
      <c r="B172" s="55"/>
      <c r="C172" s="55"/>
      <c r="D172" s="55"/>
      <c r="E172" s="55"/>
      <c r="F172" s="55"/>
      <c r="G172" s="55"/>
      <c r="H172" s="55"/>
    </row>
    <row r="173" spans="2:8" s="51" customFormat="1" ht="15">
      <c r="B173" s="55"/>
      <c r="C173" s="55"/>
      <c r="D173" s="53" t="s">
        <v>268</v>
      </c>
      <c r="E173" s="53" t="s">
        <v>238</v>
      </c>
      <c r="F173" s="443" t="s">
        <v>208</v>
      </c>
      <c r="G173" s="389"/>
      <c r="H173" s="55"/>
    </row>
    <row r="174" spans="2:8" s="51" customFormat="1" ht="15">
      <c r="B174" s="55"/>
      <c r="C174" s="55"/>
      <c r="D174" s="61" t="s">
        <v>5</v>
      </c>
      <c r="E174" s="61" t="s">
        <v>5</v>
      </c>
      <c r="F174" s="61" t="s">
        <v>5</v>
      </c>
      <c r="G174" s="61" t="s">
        <v>209</v>
      </c>
      <c r="H174" s="55"/>
    </row>
    <row r="175" spans="2:8" s="51" customFormat="1" ht="15">
      <c r="B175" s="55"/>
      <c r="C175" s="55"/>
      <c r="D175" s="55"/>
      <c r="E175" s="55"/>
      <c r="F175" s="55"/>
      <c r="G175" s="55"/>
      <c r="H175" s="55"/>
    </row>
    <row r="176" spans="2:8" s="321" customFormat="1" ht="12.75">
      <c r="B176" s="322" t="s">
        <v>0</v>
      </c>
      <c r="C176" s="322"/>
      <c r="D176" s="323">
        <f>+'Income Statement'!D15</f>
        <v>38390</v>
      </c>
      <c r="E176" s="323">
        <v>38237</v>
      </c>
      <c r="F176" s="323">
        <f>+D176-E176</f>
        <v>153</v>
      </c>
      <c r="G176" s="324">
        <f>+F176/E176</f>
        <v>0.004001359939325784</v>
      </c>
      <c r="H176" s="322"/>
    </row>
    <row r="177" spans="2:7" s="321" customFormat="1" ht="12.75">
      <c r="B177" s="325" t="s">
        <v>210</v>
      </c>
      <c r="C177" s="326"/>
      <c r="D177" s="327">
        <f>+'Income Statement'!D19</f>
        <v>6311</v>
      </c>
      <c r="E177" s="327">
        <v>6306</v>
      </c>
      <c r="F177" s="323">
        <f>+D177-E177</f>
        <v>5</v>
      </c>
      <c r="G177" s="324">
        <f>+F177/E177</f>
        <v>0.000792895654931811</v>
      </c>
    </row>
    <row r="178" spans="2:7" s="321" customFormat="1" ht="12.75">
      <c r="B178" s="325" t="s">
        <v>191</v>
      </c>
      <c r="C178" s="326"/>
      <c r="D178" s="327">
        <f>+'Income Statement'!D35</f>
        <v>3654</v>
      </c>
      <c r="E178" s="327">
        <v>4459</v>
      </c>
      <c r="F178" s="323">
        <f>+D178-E178</f>
        <v>-805</v>
      </c>
      <c r="G178" s="324">
        <f>+F178/E178</f>
        <v>-0.18053375196232338</v>
      </c>
    </row>
    <row r="179" spans="2:7" s="321" customFormat="1" ht="12.75">
      <c r="B179" s="325" t="s">
        <v>234</v>
      </c>
      <c r="C179" s="326"/>
      <c r="D179" s="328">
        <f>+'Income Statement'!D39</f>
        <v>2529</v>
      </c>
      <c r="E179" s="327">
        <v>3209</v>
      </c>
      <c r="F179" s="323">
        <f>+D179-E179</f>
        <v>-680</v>
      </c>
      <c r="G179" s="324">
        <f>+F179/E179</f>
        <v>-0.21190401994390776</v>
      </c>
    </row>
    <row r="180" spans="2:7" s="51" customFormat="1" ht="15">
      <c r="B180" s="58"/>
      <c r="C180" s="50"/>
      <c r="D180" s="202"/>
      <c r="E180" s="59"/>
      <c r="F180" s="56"/>
      <c r="G180" s="57"/>
    </row>
    <row r="181" spans="2:7" s="51" customFormat="1" ht="15">
      <c r="B181" s="58"/>
      <c r="C181" s="50"/>
      <c r="D181" s="202"/>
      <c r="E181" s="59"/>
      <c r="F181" s="56"/>
      <c r="G181" s="57"/>
    </row>
    <row r="182" spans="2:7" s="51" customFormat="1" ht="15">
      <c r="B182" s="58"/>
      <c r="C182" s="50"/>
      <c r="D182" s="202"/>
      <c r="E182" s="59"/>
      <c r="F182" s="56"/>
      <c r="G182" s="57"/>
    </row>
    <row r="183" spans="2:7" s="51" customFormat="1" ht="15">
      <c r="B183" s="58"/>
      <c r="C183" s="50"/>
      <c r="D183" s="202"/>
      <c r="E183" s="59"/>
      <c r="F183" s="56"/>
      <c r="G183" s="57"/>
    </row>
    <row r="184" spans="2:7" s="51" customFormat="1" ht="15">
      <c r="B184" s="58"/>
      <c r="C184" s="50"/>
      <c r="D184" s="202"/>
      <c r="E184" s="59"/>
      <c r="F184" s="56"/>
      <c r="G184" s="57"/>
    </row>
    <row r="185" spans="2:7" s="51" customFormat="1" ht="15">
      <c r="B185" s="58"/>
      <c r="C185" s="50"/>
      <c r="D185" s="202"/>
      <c r="E185" s="59"/>
      <c r="F185" s="56"/>
      <c r="G185" s="57"/>
    </row>
    <row r="186" spans="2:7" s="51" customFormat="1" ht="15">
      <c r="B186" s="58"/>
      <c r="C186" s="50"/>
      <c r="D186" s="202"/>
      <c r="E186" s="59"/>
      <c r="F186" s="56"/>
      <c r="G186" s="57"/>
    </row>
    <row r="187" spans="2:7" s="51" customFormat="1" ht="15">
      <c r="B187" s="58"/>
      <c r="C187" s="50"/>
      <c r="D187" s="202"/>
      <c r="E187" s="59"/>
      <c r="F187" s="56"/>
      <c r="G187" s="57"/>
    </row>
    <row r="188" spans="1:8" s="15" customFormat="1" ht="15">
      <c r="A188" s="15" t="s">
        <v>120</v>
      </c>
      <c r="B188" s="50" t="s">
        <v>119</v>
      </c>
      <c r="C188" s="50"/>
      <c r="D188" s="51"/>
      <c r="E188" s="51"/>
      <c r="F188" s="51"/>
      <c r="G188" s="51"/>
      <c r="H188" s="51"/>
    </row>
    <row r="189" spans="2:8" s="13" customFormat="1" ht="14.25">
      <c r="B189" s="48"/>
      <c r="C189" s="48"/>
      <c r="D189" s="49"/>
      <c r="E189" s="49"/>
      <c r="F189" s="49"/>
      <c r="G189" s="49"/>
      <c r="H189" s="49"/>
    </row>
    <row r="190" spans="2:8" s="13" customFormat="1" ht="14.25">
      <c r="B190" s="441" t="s">
        <v>287</v>
      </c>
      <c r="C190" s="442"/>
      <c r="D190" s="442"/>
      <c r="E190" s="442"/>
      <c r="F190" s="442"/>
      <c r="G190" s="442"/>
      <c r="H190" s="442"/>
    </row>
    <row r="191" spans="2:8" s="13" customFormat="1" ht="14.25">
      <c r="B191" s="441"/>
      <c r="C191" s="442"/>
      <c r="D191" s="442"/>
      <c r="E191" s="442"/>
      <c r="F191" s="442"/>
      <c r="G191" s="442"/>
      <c r="H191" s="442"/>
    </row>
    <row r="192" spans="2:8" s="13" customFormat="1" ht="14.25">
      <c r="B192" s="441"/>
      <c r="C192" s="442"/>
      <c r="D192" s="442"/>
      <c r="E192" s="442"/>
      <c r="F192" s="442"/>
      <c r="G192" s="442"/>
      <c r="H192" s="442"/>
    </row>
    <row r="193" spans="2:8" s="13" customFormat="1" ht="14.25">
      <c r="B193" s="441"/>
      <c r="C193" s="442"/>
      <c r="D193" s="442"/>
      <c r="E193" s="442"/>
      <c r="F193" s="442"/>
      <c r="G193" s="442"/>
      <c r="H193" s="442"/>
    </row>
    <row r="194" spans="2:8" s="13" customFormat="1" ht="14.25">
      <c r="B194" s="441"/>
      <c r="C194" s="442"/>
      <c r="D194" s="442"/>
      <c r="E194" s="442"/>
      <c r="F194" s="442"/>
      <c r="G194" s="442"/>
      <c r="H194" s="442"/>
    </row>
    <row r="195" spans="2:8" s="13" customFormat="1" ht="14.25">
      <c r="B195" s="441"/>
      <c r="C195" s="442"/>
      <c r="D195" s="442"/>
      <c r="E195" s="442"/>
      <c r="F195" s="442"/>
      <c r="G195" s="442"/>
      <c r="H195" s="442"/>
    </row>
    <row r="196" spans="2:8" s="13" customFormat="1" ht="14.25">
      <c r="B196" s="4"/>
      <c r="C196" s="4"/>
      <c r="D196" s="4"/>
      <c r="E196" s="4"/>
      <c r="F196" s="4"/>
      <c r="G196" s="4"/>
      <c r="H196" s="4"/>
    </row>
    <row r="197" spans="1:2" s="15" customFormat="1" ht="15">
      <c r="A197" s="15" t="s">
        <v>118</v>
      </c>
      <c r="B197" s="15" t="s">
        <v>117</v>
      </c>
    </row>
    <row r="198" s="13" customFormat="1" ht="14.25"/>
    <row r="199" s="13" customFormat="1" ht="14.25">
      <c r="B199" s="13" t="s">
        <v>116</v>
      </c>
    </row>
    <row r="200" s="13" customFormat="1" ht="14.25"/>
    <row r="201" s="13" customFormat="1" ht="14.25"/>
    <row r="202" spans="1:8" s="13" customFormat="1" ht="15">
      <c r="A202" s="15" t="s">
        <v>115</v>
      </c>
      <c r="B202" s="15" t="s">
        <v>114</v>
      </c>
      <c r="C202" s="15"/>
      <c r="D202" s="15"/>
      <c r="E202" s="15"/>
      <c r="F202" s="15"/>
      <c r="G202" s="15"/>
      <c r="H202" s="15"/>
    </row>
    <row r="203" spans="5:8" s="13" customFormat="1" ht="14.25">
      <c r="E203" s="434" t="s">
        <v>44</v>
      </c>
      <c r="F203" s="434"/>
      <c r="G203" s="434" t="s">
        <v>45</v>
      </c>
      <c r="H203" s="434"/>
    </row>
    <row r="204" spans="5:8" s="13" customFormat="1" ht="14.25">
      <c r="E204" s="25" t="s">
        <v>46</v>
      </c>
      <c r="F204" s="25" t="s">
        <v>47</v>
      </c>
      <c r="G204" s="25" t="s">
        <v>48</v>
      </c>
      <c r="H204" s="25" t="s">
        <v>47</v>
      </c>
    </row>
    <row r="205" spans="5:8" s="13" customFormat="1" ht="14.25">
      <c r="E205" s="26" t="s">
        <v>49</v>
      </c>
      <c r="F205" s="25" t="s">
        <v>50</v>
      </c>
      <c r="G205" s="26" t="s">
        <v>51</v>
      </c>
      <c r="H205" s="25" t="s">
        <v>50</v>
      </c>
    </row>
    <row r="206" spans="1:8" s="15" customFormat="1" ht="15">
      <c r="A206" s="13"/>
      <c r="B206" s="13"/>
      <c r="C206" s="13"/>
      <c r="D206" s="13"/>
      <c r="E206" s="25"/>
      <c r="F206" s="26" t="s">
        <v>52</v>
      </c>
      <c r="G206" s="25"/>
      <c r="H206" s="26" t="s">
        <v>51</v>
      </c>
    </row>
    <row r="207" spans="2:8" s="13" customFormat="1" ht="14.25">
      <c r="B207" s="16"/>
      <c r="C207" s="16"/>
      <c r="E207" s="28" t="s">
        <v>250</v>
      </c>
      <c r="F207" s="28" t="s">
        <v>251</v>
      </c>
      <c r="G207" s="43" t="str">
        <f>E207</f>
        <v>31-12-2005</v>
      </c>
      <c r="H207" s="43" t="str">
        <f>F207</f>
        <v>31-12-2004</v>
      </c>
    </row>
    <row r="208" spans="5:8" s="13" customFormat="1" ht="14.25">
      <c r="E208" s="29" t="s">
        <v>77</v>
      </c>
      <c r="F208" s="29" t="s">
        <v>77</v>
      </c>
      <c r="G208" s="29" t="s">
        <v>77</v>
      </c>
      <c r="H208" s="29" t="s">
        <v>77</v>
      </c>
    </row>
    <row r="209" s="13" customFormat="1" ht="14.25"/>
    <row r="210" spans="2:8" s="13" customFormat="1" ht="15" thickBot="1">
      <c r="B210" s="13" t="s">
        <v>113</v>
      </c>
      <c r="E210" s="47">
        <f>-'Income Statement'!D37</f>
        <v>1125</v>
      </c>
      <c r="F210" s="47">
        <f>-'Income Statement'!E37</f>
        <v>840</v>
      </c>
      <c r="G210" s="47">
        <f>-'Income Statement'!F37</f>
        <v>1125</v>
      </c>
      <c r="H210" s="47">
        <f>-'Income Statement'!G37</f>
        <v>840</v>
      </c>
    </row>
    <row r="211" spans="1:8" s="13" customFormat="1" ht="15" thickTop="1">
      <c r="A211" s="3"/>
      <c r="B211" s="3"/>
      <c r="C211" s="3"/>
      <c r="D211" s="3"/>
      <c r="E211" s="3"/>
      <c r="F211" s="3"/>
      <c r="G211" s="3"/>
      <c r="H211" s="3"/>
    </row>
    <row r="212" spans="1:8" s="13" customFormat="1" ht="14.25">
      <c r="A212" s="3"/>
      <c r="B212" s="3"/>
      <c r="C212" s="3"/>
      <c r="D212" s="3"/>
      <c r="E212" s="3"/>
      <c r="F212" s="3"/>
      <c r="G212" s="3"/>
      <c r="H212" s="3"/>
    </row>
    <row r="213" spans="1:8" s="13" customFormat="1" ht="15">
      <c r="A213" s="2" t="s">
        <v>112</v>
      </c>
      <c r="B213" s="2" t="s">
        <v>111</v>
      </c>
      <c r="C213" s="2"/>
      <c r="D213" s="2"/>
      <c r="E213" s="2"/>
      <c r="F213" s="2"/>
      <c r="G213" s="2"/>
      <c r="H213" s="2"/>
    </row>
    <row r="214" spans="1:8" s="13" customFormat="1" ht="14.25">
      <c r="A214" s="3"/>
      <c r="B214" s="3"/>
      <c r="C214" s="3"/>
      <c r="D214" s="3"/>
      <c r="E214" s="3"/>
      <c r="F214" s="3"/>
      <c r="G214" s="3"/>
      <c r="H214" s="3"/>
    </row>
    <row r="215" spans="2:8" ht="14.25">
      <c r="B215" s="447" t="s">
        <v>110</v>
      </c>
      <c r="C215" s="438"/>
      <c r="D215" s="438"/>
      <c r="E215" s="438"/>
      <c r="F215" s="438"/>
      <c r="G215" s="438"/>
      <c r="H215" s="438"/>
    </row>
    <row r="216" spans="2:8" ht="14.25">
      <c r="B216" s="438"/>
      <c r="C216" s="438"/>
      <c r="D216" s="438"/>
      <c r="E216" s="438"/>
      <c r="F216" s="438"/>
      <c r="G216" s="438"/>
      <c r="H216" s="438"/>
    </row>
    <row r="217" spans="1:8" s="2" customFormat="1" ht="15">
      <c r="A217" s="3"/>
      <c r="B217" s="438"/>
      <c r="C217" s="438"/>
      <c r="D217" s="438"/>
      <c r="E217" s="438"/>
      <c r="F217" s="438"/>
      <c r="G217" s="438"/>
      <c r="H217" s="438"/>
    </row>
    <row r="219" spans="1:2" s="2" customFormat="1" ht="15">
      <c r="A219" s="2" t="s">
        <v>109</v>
      </c>
      <c r="B219" s="2" t="s">
        <v>108</v>
      </c>
    </row>
    <row r="221" spans="2:8" ht="12.75" customHeight="1">
      <c r="B221" s="447" t="s">
        <v>107</v>
      </c>
      <c r="C221" s="447"/>
      <c r="D221" s="447"/>
      <c r="E221" s="447"/>
      <c r="F221" s="447"/>
      <c r="G221" s="447"/>
      <c r="H221" s="447"/>
    </row>
    <row r="222" spans="2:8" ht="14.25">
      <c r="B222" s="447"/>
      <c r="C222" s="447"/>
      <c r="D222" s="447"/>
      <c r="E222" s="447"/>
      <c r="F222" s="447"/>
      <c r="G222" s="447"/>
      <c r="H222" s="447"/>
    </row>
    <row r="223" spans="2:8" ht="14.25">
      <c r="B223" s="447"/>
      <c r="C223" s="447"/>
      <c r="D223" s="447"/>
      <c r="E223" s="447"/>
      <c r="F223" s="447"/>
      <c r="G223" s="447"/>
      <c r="H223" s="447"/>
    </row>
    <row r="225" spans="1:2" s="2" customFormat="1" ht="15">
      <c r="A225" s="2" t="s">
        <v>106</v>
      </c>
      <c r="B225" s="2" t="s">
        <v>105</v>
      </c>
    </row>
    <row r="226" s="2" customFormat="1" ht="15"/>
    <row r="227" spans="2:8" ht="12.75" customHeight="1">
      <c r="B227" s="2" t="s">
        <v>104</v>
      </c>
      <c r="C227" s="447" t="s">
        <v>270</v>
      </c>
      <c r="D227" s="447"/>
      <c r="E227" s="447"/>
      <c r="F227" s="447"/>
      <c r="G227" s="447"/>
      <c r="H227" s="447"/>
    </row>
    <row r="228" spans="2:8" ht="12.75" customHeight="1">
      <c r="B228" s="2"/>
      <c r="C228" s="447"/>
      <c r="D228" s="447"/>
      <c r="E228" s="447"/>
      <c r="F228" s="447"/>
      <c r="G228" s="447"/>
      <c r="H228" s="447"/>
    </row>
    <row r="229" spans="2:8" ht="12.75" customHeight="1">
      <c r="B229" s="2"/>
      <c r="C229" s="447"/>
      <c r="D229" s="447"/>
      <c r="E229" s="447"/>
      <c r="F229" s="447"/>
      <c r="G229" s="447"/>
      <c r="H229" s="447"/>
    </row>
    <row r="230" spans="2:8" ht="12.75" customHeight="1">
      <c r="B230" s="2"/>
      <c r="C230" s="447"/>
      <c r="D230" s="447"/>
      <c r="E230" s="447"/>
      <c r="F230" s="447"/>
      <c r="G230" s="447"/>
      <c r="H230" s="447"/>
    </row>
    <row r="231" spans="3:8" ht="14.25">
      <c r="C231" s="447"/>
      <c r="D231" s="447"/>
      <c r="E231" s="447"/>
      <c r="F231" s="447"/>
      <c r="G231" s="447"/>
      <c r="H231" s="447"/>
    </row>
    <row r="232" spans="3:8" ht="14.25">
      <c r="C232" s="447"/>
      <c r="D232" s="447"/>
      <c r="E232" s="447"/>
      <c r="F232" s="447"/>
      <c r="G232" s="447"/>
      <c r="H232" s="447"/>
    </row>
    <row r="233" spans="3:8" ht="14.25">
      <c r="C233" s="447"/>
      <c r="D233" s="447"/>
      <c r="E233" s="447"/>
      <c r="F233" s="447"/>
      <c r="G233" s="447"/>
      <c r="H233" s="447"/>
    </row>
    <row r="234" spans="3:8" ht="14.25">
      <c r="C234" s="6"/>
      <c r="D234" s="6"/>
      <c r="E234" s="6"/>
      <c r="F234" s="6"/>
      <c r="G234" s="6"/>
      <c r="H234" s="6"/>
    </row>
    <row r="235" spans="2:3" s="2" customFormat="1" ht="15">
      <c r="B235" s="2" t="s">
        <v>103</v>
      </c>
      <c r="C235" s="2" t="s">
        <v>288</v>
      </c>
    </row>
    <row r="237" spans="3:8" ht="12.75" customHeight="1">
      <c r="C237" s="447" t="s">
        <v>239</v>
      </c>
      <c r="D237" s="447"/>
      <c r="E237" s="447"/>
      <c r="F237" s="447"/>
      <c r="G237" s="447"/>
      <c r="H237" s="447"/>
    </row>
    <row r="238" spans="3:8" ht="14.25">
      <c r="C238" s="447"/>
      <c r="D238" s="447"/>
      <c r="E238" s="447"/>
      <c r="F238" s="447"/>
      <c r="G238" s="447"/>
      <c r="H238" s="447"/>
    </row>
    <row r="239" spans="3:8" ht="14.25">
      <c r="C239" s="447"/>
      <c r="D239" s="447"/>
      <c r="E239" s="447"/>
      <c r="F239" s="447"/>
      <c r="G239" s="447"/>
      <c r="H239" s="447"/>
    </row>
    <row r="240" spans="3:8" ht="14.25">
      <c r="C240" s="6"/>
      <c r="D240" s="6"/>
      <c r="E240" s="6"/>
      <c r="F240" s="6"/>
      <c r="G240" s="6"/>
      <c r="H240" s="6"/>
    </row>
    <row r="241" ht="14.25">
      <c r="C241" s="3" t="s">
        <v>102</v>
      </c>
    </row>
    <row r="243" spans="3:9" ht="15">
      <c r="C243" s="2" t="s">
        <v>101</v>
      </c>
      <c r="D243" s="2"/>
      <c r="E243" s="2"/>
      <c r="F243" s="5" t="s">
        <v>100</v>
      </c>
      <c r="G243" s="5" t="s">
        <v>99</v>
      </c>
      <c r="H243" s="5" t="s">
        <v>98</v>
      </c>
      <c r="I243" s="58"/>
    </row>
    <row r="244" spans="6:9" ht="14.25">
      <c r="F244" s="17" t="s">
        <v>5</v>
      </c>
      <c r="G244" s="17" t="s">
        <v>5</v>
      </c>
      <c r="H244" s="17" t="s">
        <v>5</v>
      </c>
      <c r="I244" s="58"/>
    </row>
    <row r="245" spans="3:9" ht="14.25">
      <c r="C245" s="3" t="s">
        <v>97</v>
      </c>
      <c r="F245" s="18">
        <v>4860</v>
      </c>
      <c r="G245" s="18">
        <v>4860</v>
      </c>
      <c r="H245" s="310" t="s">
        <v>78</v>
      </c>
      <c r="I245" s="201"/>
    </row>
    <row r="246" spans="3:9" ht="14.25">
      <c r="C246" s="3" t="s">
        <v>96</v>
      </c>
      <c r="F246" s="18">
        <v>3481</v>
      </c>
      <c r="G246" s="18">
        <v>8626</v>
      </c>
      <c r="H246" s="18">
        <v>8626</v>
      </c>
      <c r="I246" s="201"/>
    </row>
    <row r="247" spans="3:9" ht="14.25">
      <c r="C247" s="3" t="s">
        <v>95</v>
      </c>
      <c r="F247" s="18">
        <v>1913</v>
      </c>
      <c r="G247" s="17" t="s">
        <v>78</v>
      </c>
      <c r="H247" s="17" t="s">
        <v>78</v>
      </c>
      <c r="I247" s="201"/>
    </row>
    <row r="248" spans="3:9" ht="14.25">
      <c r="C248" s="3" t="s">
        <v>94</v>
      </c>
      <c r="F248" s="18">
        <v>2000</v>
      </c>
      <c r="G248" s="18">
        <v>2613</v>
      </c>
      <c r="H248" s="18">
        <v>2613</v>
      </c>
      <c r="I248" s="201"/>
    </row>
    <row r="249" spans="3:9" ht="14.25">
      <c r="C249" s="3" t="s">
        <v>93</v>
      </c>
      <c r="F249" s="18">
        <v>8748</v>
      </c>
      <c r="G249" s="18">
        <v>4903</v>
      </c>
      <c r="H249" s="18">
        <v>4446</v>
      </c>
      <c r="I249" s="58"/>
    </row>
    <row r="250" spans="3:9" ht="15" thickBot="1">
      <c r="C250" s="3" t="s">
        <v>4</v>
      </c>
      <c r="F250" s="19">
        <f>SUM(F245:F249)</f>
        <v>21002</v>
      </c>
      <c r="G250" s="19">
        <f>SUM(G245:G249)</f>
        <v>21002</v>
      </c>
      <c r="H250" s="19">
        <f>SUM(H245:H249)</f>
        <v>15685</v>
      </c>
      <c r="I250" s="58"/>
    </row>
    <row r="251" ht="15" thickTop="1"/>
    <row r="253" spans="1:2" s="2" customFormat="1" ht="15">
      <c r="A253" s="2" t="s">
        <v>92</v>
      </c>
      <c r="B253" s="2" t="s">
        <v>91</v>
      </c>
    </row>
    <row r="255" ht="14.25">
      <c r="B255" s="3" t="s">
        <v>90</v>
      </c>
    </row>
    <row r="256" ht="14.25">
      <c r="G256" s="29" t="s">
        <v>269</v>
      </c>
    </row>
    <row r="257" ht="14.25">
      <c r="G257" s="29" t="s">
        <v>89</v>
      </c>
    </row>
    <row r="258" spans="2:7" ht="14.25">
      <c r="B258" s="3" t="s">
        <v>88</v>
      </c>
      <c r="G258" s="7"/>
    </row>
    <row r="259" spans="2:7" ht="14.25">
      <c r="B259" s="3" t="s">
        <v>87</v>
      </c>
      <c r="G259" s="7">
        <v>17082</v>
      </c>
    </row>
    <row r="260" spans="2:7" ht="14.25">
      <c r="B260" s="3" t="s">
        <v>85</v>
      </c>
      <c r="G260" s="7">
        <v>245</v>
      </c>
    </row>
    <row r="261" ht="14.25">
      <c r="G261" s="7"/>
    </row>
    <row r="262" spans="2:9" ht="14.25">
      <c r="B262" s="3" t="s">
        <v>4</v>
      </c>
      <c r="G262" s="11">
        <f>SUM(G259:G261)</f>
        <v>17327</v>
      </c>
      <c r="H262" s="20">
        <f>+'Balance Sheet'!D29-'Explanatory Notes'!G262</f>
        <v>0</v>
      </c>
      <c r="I262" s="20"/>
    </row>
    <row r="263" ht="14.25">
      <c r="G263" s="7"/>
    </row>
    <row r="264" spans="2:7" ht="14.25">
      <c r="B264" s="3" t="s">
        <v>86</v>
      </c>
      <c r="G264" s="10">
        <f>+'Balance Sheet'!D44</f>
        <v>170</v>
      </c>
    </row>
    <row r="265" spans="7:9" ht="14.25">
      <c r="G265" s="44"/>
      <c r="I265" s="20"/>
    </row>
    <row r="266" spans="2:8" ht="12.75" customHeight="1">
      <c r="B266" s="448" t="s">
        <v>240</v>
      </c>
      <c r="C266" s="448"/>
      <c r="D266" s="448"/>
      <c r="E266" s="448"/>
      <c r="F266" s="448"/>
      <c r="G266" s="448"/>
      <c r="H266" s="448"/>
    </row>
    <row r="267" spans="2:8" ht="33" customHeight="1">
      <c r="B267" s="448"/>
      <c r="C267" s="448"/>
      <c r="D267" s="448"/>
      <c r="E267" s="448"/>
      <c r="F267" s="448"/>
      <c r="G267" s="448"/>
      <c r="H267" s="448"/>
    </row>
    <row r="268" spans="2:8" ht="14.25">
      <c r="B268" s="4"/>
      <c r="C268" s="4"/>
      <c r="D268" s="4"/>
      <c r="E268" s="4"/>
      <c r="F268" s="4"/>
      <c r="G268" s="4"/>
      <c r="H268" s="4"/>
    </row>
    <row r="270" spans="1:2" s="2" customFormat="1" ht="15">
      <c r="A270" s="2" t="s">
        <v>244</v>
      </c>
      <c r="B270" s="2" t="s">
        <v>83</v>
      </c>
    </row>
    <row r="272" spans="2:8" ht="12.75" customHeight="1">
      <c r="B272" s="448" t="s">
        <v>82</v>
      </c>
      <c r="C272" s="448"/>
      <c r="D272" s="448"/>
      <c r="E272" s="448"/>
      <c r="F272" s="448"/>
      <c r="G272" s="448"/>
      <c r="H272" s="448"/>
    </row>
    <row r="273" spans="2:8" ht="14.25">
      <c r="B273" s="448"/>
      <c r="C273" s="448"/>
      <c r="D273" s="448"/>
      <c r="E273" s="448"/>
      <c r="F273" s="448"/>
      <c r="G273" s="448"/>
      <c r="H273" s="448"/>
    </row>
    <row r="274" spans="2:8" ht="14.25">
      <c r="B274" s="448"/>
      <c r="C274" s="448"/>
      <c r="D274" s="448"/>
      <c r="E274" s="448"/>
      <c r="F274" s="448"/>
      <c r="G274" s="448"/>
      <c r="H274" s="448"/>
    </row>
    <row r="275" spans="2:8" ht="14.25">
      <c r="B275" s="448"/>
      <c r="C275" s="448"/>
      <c r="D275" s="448"/>
      <c r="E275" s="448"/>
      <c r="F275" s="448"/>
      <c r="G275" s="448"/>
      <c r="H275" s="448"/>
    </row>
    <row r="276" spans="2:8" ht="14.25">
      <c r="B276" s="448"/>
      <c r="C276" s="448"/>
      <c r="D276" s="448"/>
      <c r="E276" s="448"/>
      <c r="F276" s="448"/>
      <c r="G276" s="448"/>
      <c r="H276" s="448"/>
    </row>
    <row r="277" spans="2:8" ht="14.25">
      <c r="B277" s="448"/>
      <c r="C277" s="448"/>
      <c r="D277" s="448"/>
      <c r="E277" s="448"/>
      <c r="F277" s="448"/>
      <c r="G277" s="448"/>
      <c r="H277" s="448"/>
    </row>
    <row r="278" spans="2:8" ht="14.25">
      <c r="B278" s="448"/>
      <c r="C278" s="448"/>
      <c r="D278" s="448"/>
      <c r="E278" s="448"/>
      <c r="F278" s="448"/>
      <c r="G278" s="448"/>
      <c r="H278" s="448"/>
    </row>
    <row r="279" spans="1:2" s="2" customFormat="1" ht="15">
      <c r="A279" s="2" t="s">
        <v>84</v>
      </c>
      <c r="B279" s="2" t="s">
        <v>81</v>
      </c>
    </row>
    <row r="280" spans="5:8" ht="14.25">
      <c r="E280" s="444" t="s">
        <v>44</v>
      </c>
      <c r="F280" s="444"/>
      <c r="G280" s="444" t="s">
        <v>45</v>
      </c>
      <c r="H280" s="444"/>
    </row>
    <row r="281" spans="4:8" ht="14.25">
      <c r="D281" s="21"/>
      <c r="E281" s="25" t="s">
        <v>46</v>
      </c>
      <c r="F281" s="25" t="s">
        <v>47</v>
      </c>
      <c r="G281" s="25" t="s">
        <v>48</v>
      </c>
      <c r="H281" s="25" t="s">
        <v>47</v>
      </c>
    </row>
    <row r="282" spans="5:8" ht="14.25">
      <c r="E282" s="26" t="s">
        <v>49</v>
      </c>
      <c r="F282" s="25" t="s">
        <v>50</v>
      </c>
      <c r="G282" s="26" t="s">
        <v>51</v>
      </c>
      <c r="H282" s="25" t="s">
        <v>50</v>
      </c>
    </row>
    <row r="283" spans="5:8" ht="14.25">
      <c r="E283" s="25"/>
      <c r="F283" s="26" t="s">
        <v>52</v>
      </c>
      <c r="G283" s="25"/>
      <c r="H283" s="26" t="s">
        <v>51</v>
      </c>
    </row>
    <row r="284" spans="5:8" ht="14.25">
      <c r="E284" s="28" t="s">
        <v>250</v>
      </c>
      <c r="F284" s="28" t="s">
        <v>251</v>
      </c>
      <c r="G284" s="43" t="str">
        <f>E284</f>
        <v>31-12-2005</v>
      </c>
      <c r="H284" s="43" t="str">
        <f>F284</f>
        <v>31-12-2004</v>
      </c>
    </row>
    <row r="285" spans="5:8" ht="14.25">
      <c r="E285" s="29" t="s">
        <v>77</v>
      </c>
      <c r="F285" s="29" t="s">
        <v>77</v>
      </c>
      <c r="G285" s="29" t="s">
        <v>77</v>
      </c>
      <c r="H285" s="29" t="s">
        <v>77</v>
      </c>
    </row>
    <row r="286" spans="5:8" ht="14.25">
      <c r="E286" s="17"/>
      <c r="F286" s="17"/>
      <c r="G286" s="17"/>
      <c r="H286" s="17"/>
    </row>
    <row r="287" spans="2:8" ht="14.25">
      <c r="B287" s="3" t="s">
        <v>79</v>
      </c>
      <c r="E287" s="7">
        <f>'Income Statement'!D39</f>
        <v>2529</v>
      </c>
      <c r="F287" s="7">
        <f>'Income Statement'!E39</f>
        <v>1947</v>
      </c>
      <c r="G287" s="7">
        <f>'Income Statement'!F39</f>
        <v>2529</v>
      </c>
      <c r="H287" s="7">
        <f>'Income Statement'!G39</f>
        <v>1947</v>
      </c>
    </row>
    <row r="288" spans="5:8" ht="14.25">
      <c r="E288" s="7"/>
      <c r="F288" s="7"/>
      <c r="G288" s="7"/>
      <c r="H288" s="7"/>
    </row>
    <row r="289" spans="2:8" ht="14.25">
      <c r="B289" s="3" t="s">
        <v>80</v>
      </c>
      <c r="E289" s="7">
        <f>+'Income Statement'!D41</f>
        <v>-269</v>
      </c>
      <c r="F289" s="7">
        <f>'Income Statement'!E41</f>
        <v>-242</v>
      </c>
      <c r="G289" s="7">
        <f>'Changes in Equity'!F15</f>
        <v>-269</v>
      </c>
      <c r="H289" s="7">
        <f>'Income Statement'!G41</f>
        <v>-242</v>
      </c>
    </row>
    <row r="290" spans="5:8" ht="14.25">
      <c r="E290" s="10"/>
      <c r="F290" s="10"/>
      <c r="G290" s="10"/>
      <c r="H290" s="10"/>
    </row>
    <row r="291" spans="2:8" ht="14.25">
      <c r="B291" s="438" t="s">
        <v>187</v>
      </c>
      <c r="C291" s="438"/>
      <c r="D291" s="438"/>
      <c r="E291" s="7"/>
      <c r="F291" s="7"/>
      <c r="G291" s="7"/>
      <c r="H291" s="7"/>
    </row>
    <row r="292" spans="2:8" ht="14.25">
      <c r="B292" s="438"/>
      <c r="C292" s="438"/>
      <c r="D292" s="438"/>
      <c r="E292" s="10">
        <f>SUM(E287:E291)</f>
        <v>2260</v>
      </c>
      <c r="F292" s="10">
        <f>SUM(F287:F291)</f>
        <v>1705</v>
      </c>
      <c r="G292" s="10">
        <f>SUM(G287:G291)</f>
        <v>2260</v>
      </c>
      <c r="H292" s="10">
        <f>SUM(H287:H291)</f>
        <v>1705</v>
      </c>
    </row>
    <row r="293" spans="2:8" ht="14.25">
      <c r="B293" s="6"/>
      <c r="C293" s="6"/>
      <c r="D293" s="6"/>
      <c r="E293" s="7"/>
      <c r="F293" s="7"/>
      <c r="G293" s="7"/>
      <c r="H293" s="7"/>
    </row>
    <row r="294" spans="2:8" ht="14.25">
      <c r="B294" s="3" t="s">
        <v>184</v>
      </c>
      <c r="E294" s="44">
        <v>88072</v>
      </c>
      <c r="F294" s="44">
        <v>88072</v>
      </c>
      <c r="G294" s="44">
        <f>E294</f>
        <v>88072</v>
      </c>
      <c r="H294" s="44">
        <f>F294</f>
        <v>88072</v>
      </c>
    </row>
    <row r="295" spans="5:8" ht="14.25">
      <c r="E295" s="44"/>
      <c r="F295" s="44"/>
      <c r="G295" s="44"/>
      <c r="H295" s="44"/>
    </row>
    <row r="296" spans="2:8" ht="14.25">
      <c r="B296" s="3" t="s">
        <v>28</v>
      </c>
      <c r="E296" s="45">
        <f>(E292/E294)*100</f>
        <v>2.566082296303025</v>
      </c>
      <c r="F296" s="45">
        <f>(F292/F294)*100</f>
        <v>1.9359160686710872</v>
      </c>
      <c r="G296" s="45">
        <f>(G292/G294)*100</f>
        <v>2.566082296303025</v>
      </c>
      <c r="H296" s="45">
        <f>(H292/H294)*100</f>
        <v>1.9359160686710872</v>
      </c>
    </row>
    <row r="297" spans="5:8" ht="14.25">
      <c r="E297" s="7"/>
      <c r="F297" s="7"/>
      <c r="G297" s="7"/>
      <c r="H297" s="7"/>
    </row>
    <row r="298" spans="2:8" ht="14.25">
      <c r="B298" s="3" t="s">
        <v>194</v>
      </c>
      <c r="D298" s="17"/>
      <c r="E298" s="22">
        <f>((E287+73)/(88072+25000-197))*100</f>
        <v>2.3052048726467333</v>
      </c>
      <c r="F298" s="22">
        <f>((F287+99)/(88072+25000-197))*100</f>
        <v>1.812624584717608</v>
      </c>
      <c r="G298" s="46">
        <f>((G287+73)/(88072+25000-197))*100</f>
        <v>2.3052048726467333</v>
      </c>
      <c r="H298" s="46">
        <f>((H287+99)/(88072+25000-197))*100</f>
        <v>1.812624584717608</v>
      </c>
    </row>
    <row r="301" spans="2:8" ht="14.25">
      <c r="B301" s="438" t="s">
        <v>284</v>
      </c>
      <c r="C301" s="438"/>
      <c r="D301" s="438"/>
      <c r="E301" s="438"/>
      <c r="F301" s="438"/>
      <c r="G301" s="438"/>
      <c r="H301" s="438"/>
    </row>
    <row r="302" spans="2:8" ht="14.25">
      <c r="B302" s="438"/>
      <c r="C302" s="438"/>
      <c r="D302" s="438"/>
      <c r="E302" s="438"/>
      <c r="F302" s="438"/>
      <c r="G302" s="438"/>
      <c r="H302" s="438"/>
    </row>
    <row r="303" spans="2:8" ht="14.25">
      <c r="B303" s="438"/>
      <c r="C303" s="438"/>
      <c r="D303" s="438"/>
      <c r="E303" s="438"/>
      <c r="F303" s="438"/>
      <c r="G303" s="438"/>
      <c r="H303" s="438"/>
    </row>
    <row r="304" spans="2:8" ht="14.25">
      <c r="B304" s="438"/>
      <c r="C304" s="438"/>
      <c r="D304" s="438"/>
      <c r="E304" s="438"/>
      <c r="F304" s="438"/>
      <c r="G304" s="438"/>
      <c r="H304" s="438"/>
    </row>
    <row r="305" spans="2:8" ht="14.25">
      <c r="B305" s="438"/>
      <c r="C305" s="438"/>
      <c r="D305" s="438"/>
      <c r="E305" s="438"/>
      <c r="F305" s="438"/>
      <c r="G305" s="438"/>
      <c r="H305" s="438"/>
    </row>
    <row r="306" spans="2:8" ht="14.25">
      <c r="B306" s="438"/>
      <c r="C306" s="438"/>
      <c r="D306" s="438"/>
      <c r="E306" s="438"/>
      <c r="F306" s="438"/>
      <c r="G306" s="438"/>
      <c r="H306" s="438"/>
    </row>
  </sheetData>
  <mergeCells count="37">
    <mergeCell ref="B304:H306"/>
    <mergeCell ref="B56:C57"/>
    <mergeCell ref="B301:H303"/>
    <mergeCell ref="B77:H79"/>
    <mergeCell ref="B84:H85"/>
    <mergeCell ref="B291:D292"/>
    <mergeCell ref="E280:F280"/>
    <mergeCell ref="G280:H280"/>
    <mergeCell ref="B266:H267"/>
    <mergeCell ref="B272:H278"/>
    <mergeCell ref="B6:H11"/>
    <mergeCell ref="B12:H13"/>
    <mergeCell ref="B34:H35"/>
    <mergeCell ref="D53:D54"/>
    <mergeCell ref="E53:E54"/>
    <mergeCell ref="F53:F54"/>
    <mergeCell ref="G53:G54"/>
    <mergeCell ref="B40:H41"/>
    <mergeCell ref="H53:H54"/>
    <mergeCell ref="B45:H47"/>
    <mergeCell ref="B215:H217"/>
    <mergeCell ref="B221:H223"/>
    <mergeCell ref="C227:H233"/>
    <mergeCell ref="C237:H239"/>
    <mergeCell ref="B95:H96"/>
    <mergeCell ref="E108:F108"/>
    <mergeCell ref="G108:H108"/>
    <mergeCell ref="B139:H140"/>
    <mergeCell ref="B121:D122"/>
    <mergeCell ref="E203:F203"/>
    <mergeCell ref="G203:H203"/>
    <mergeCell ref="B149:H149"/>
    <mergeCell ref="B142:H143"/>
    <mergeCell ref="A146:H147"/>
    <mergeCell ref="B170:H171"/>
    <mergeCell ref="B190:H195"/>
    <mergeCell ref="F173:G173"/>
  </mergeCells>
  <printOptions/>
  <pageMargins left="0.75" right="0.46" top="1.12" bottom="0.8" header="0.4" footer="0.5"/>
  <pageSetup cellComments="asDisplayed" horizontalDpi="600" verticalDpi="600" orientation="portrait" paperSize="9" scale="92" r:id="rId2"/>
  <headerFooter alignWithMargins="0">
    <oddHeader>&amp;L&amp;"Arial,Bold"&amp;12APB RESOURCES BERHAD (564838-V)&amp;8
&amp;12Notes to the quarterly report - 31 December 2005</oddHeader>
    <oddFooter>&amp;R&amp;P</oddFooter>
  </headerFooter>
  <rowBreaks count="5" manualBreakCount="5">
    <brk id="49" max="7" man="1"/>
    <brk id="98" max="7" man="1"/>
    <brk id="145" max="7" man="1"/>
    <brk id="195" max="7" man="1"/>
    <brk id="25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Daniel Yap</cp:lastModifiedBy>
  <cp:lastPrinted>2006-02-27T06:57:33Z</cp:lastPrinted>
  <dcterms:created xsi:type="dcterms:W3CDTF">2003-04-24T05:26:10Z</dcterms:created>
  <dcterms:modified xsi:type="dcterms:W3CDTF">2006-02-27T06:58:00Z</dcterms:modified>
  <cp:category/>
  <cp:version/>
  <cp:contentType/>
  <cp:contentStatus/>
</cp:coreProperties>
</file>